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4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планы\"/>
    </mc:Choice>
  </mc:AlternateContent>
  <xr:revisionPtr revIDLastSave="0" documentId="8_{D1F52285-44A1-46C4-AD8E-23036CDBE8DB}" xr6:coauthVersionLast="36" xr6:coauthVersionMax="36" xr10:uidLastSave="{00000000-0000-0000-0000-000000000000}"/>
  <bookViews>
    <workbookView xWindow="0" yWindow="0" windowWidth="20490" windowHeight="7545" tabRatio="750"/>
  </bookViews>
  <sheets>
    <sheet name="3 План" sheetId="18" r:id="rId1"/>
    <sheet name="Start" sheetId="11" state="hidden" r:id="rId2"/>
  </sheets>
  <definedNames>
    <definedName name="_xlnm.Print_Titles" localSheetId="0">'3 План'!$2:$7</definedName>
    <definedName name="_xlnm.Print_Area" localSheetId="0">'3 План'!$A$1:$U$102</definedName>
  </definedNames>
  <calcPr calcId="191029" fullCalcOnLoad="1"/>
</workbook>
</file>

<file path=xl/calcChain.xml><?xml version="1.0" encoding="utf-8"?>
<calcChain xmlns="http://schemas.openxmlformats.org/spreadsheetml/2006/main">
  <c r="C35" i="18" l="1"/>
  <c r="C94" i="18" s="1"/>
  <c r="C49" i="18"/>
  <c r="D49" i="18"/>
  <c r="D35" i="18" s="1"/>
  <c r="D94" i="18" s="1"/>
  <c r="V102" i="18"/>
  <c r="V101" i="18"/>
  <c r="E93" i="18"/>
  <c r="V98" i="18"/>
  <c r="V99" i="18"/>
  <c r="E49" i="18"/>
  <c r="G32" i="18"/>
  <c r="G37" i="18"/>
  <c r="E37" i="18"/>
  <c r="F36" i="18"/>
  <c r="F24" i="18"/>
  <c r="F30" i="18"/>
  <c r="S107" i="18"/>
  <c r="U107" i="18"/>
  <c r="T107" i="18"/>
  <c r="R107" i="18"/>
  <c r="Q107" i="18"/>
  <c r="P107" i="18"/>
  <c r="O107" i="18"/>
  <c r="H84" i="18"/>
  <c r="I84" i="18"/>
  <c r="F84" i="18"/>
  <c r="K84" i="18"/>
  <c r="G86" i="18"/>
  <c r="E86" i="18" s="1"/>
  <c r="G85" i="18"/>
  <c r="G84" i="18" s="1"/>
  <c r="G73" i="18"/>
  <c r="E73" i="18"/>
  <c r="G72" i="18"/>
  <c r="E72" i="18"/>
  <c r="G66" i="18"/>
  <c r="E66" i="18"/>
  <c r="G65" i="18"/>
  <c r="E65" i="18"/>
  <c r="G64" i="18"/>
  <c r="G53" i="18"/>
  <c r="G50" i="18" s="1"/>
  <c r="G48" i="18"/>
  <c r="G47" i="18"/>
  <c r="E47" i="18" s="1"/>
  <c r="G46" i="18"/>
  <c r="E46" i="18" s="1"/>
  <c r="G45" i="18"/>
  <c r="E45" i="18" s="1"/>
  <c r="G44" i="18"/>
  <c r="E44" i="18" s="1"/>
  <c r="G43" i="18"/>
  <c r="E43" i="18" s="1"/>
  <c r="G41" i="18"/>
  <c r="E41" i="18" s="1"/>
  <c r="E40" i="18"/>
  <c r="G40" i="18"/>
  <c r="E39" i="18"/>
  <c r="E32" i="18"/>
  <c r="E31" i="18"/>
  <c r="E29" i="18"/>
  <c r="E28" i="18"/>
  <c r="E27" i="18"/>
  <c r="E26" i="18"/>
  <c r="N94" i="18"/>
  <c r="O94" i="18"/>
  <c r="F8" i="18"/>
  <c r="J8" i="18"/>
  <c r="K8" i="18"/>
  <c r="N97" i="18"/>
  <c r="N107" i="18"/>
  <c r="O97" i="18"/>
  <c r="M78" i="18"/>
  <c r="M70" i="18"/>
  <c r="H50" i="18"/>
  <c r="I50" i="18"/>
  <c r="J50" i="18"/>
  <c r="G51" i="18"/>
  <c r="H30" i="18"/>
  <c r="I30" i="18"/>
  <c r="R30" i="18"/>
  <c r="G34" i="18"/>
  <c r="H24" i="18"/>
  <c r="I24" i="18"/>
  <c r="L24" i="18"/>
  <c r="M24" i="18"/>
  <c r="P24" i="18"/>
  <c r="Q24" i="18"/>
  <c r="R24" i="18"/>
  <c r="S24" i="18"/>
  <c r="T24" i="18"/>
  <c r="U24" i="18"/>
  <c r="G24" i="18"/>
  <c r="V52" i="18"/>
  <c r="V53" i="18"/>
  <c r="V51" i="18"/>
  <c r="V59" i="18"/>
  <c r="V58" i="18"/>
  <c r="V65" i="18"/>
  <c r="V66" i="18"/>
  <c r="V64" i="18"/>
  <c r="V72" i="18"/>
  <c r="V73" i="18"/>
  <c r="V74" i="18"/>
  <c r="V71" i="18"/>
  <c r="V80" i="18"/>
  <c r="V79" i="18"/>
  <c r="K78" i="18"/>
  <c r="K49" i="18" s="1"/>
  <c r="K35" i="18" s="1"/>
  <c r="L78" i="18"/>
  <c r="H78" i="18"/>
  <c r="I78" i="18"/>
  <c r="J78" i="18"/>
  <c r="J49" i="18" s="1"/>
  <c r="J35" i="18" s="1"/>
  <c r="J94" i="18" s="1"/>
  <c r="N78" i="18"/>
  <c r="O78" i="18"/>
  <c r="P78" i="18"/>
  <c r="P49" i="18"/>
  <c r="P35" i="18" s="1"/>
  <c r="Q78" i="18"/>
  <c r="R78" i="18"/>
  <c r="S78" i="18"/>
  <c r="F78" i="18"/>
  <c r="G80" i="18"/>
  <c r="E80" i="18"/>
  <c r="G79" i="18"/>
  <c r="E79" i="18" s="1"/>
  <c r="E64" i="18"/>
  <c r="K70" i="18"/>
  <c r="F70" i="18"/>
  <c r="H70" i="18"/>
  <c r="I70" i="18"/>
  <c r="G74" i="18"/>
  <c r="G70" i="18" s="1"/>
  <c r="G71" i="18"/>
  <c r="E71" i="18"/>
  <c r="L70" i="18"/>
  <c r="U70" i="18"/>
  <c r="Q70" i="18"/>
  <c r="P70" i="18"/>
  <c r="O70" i="18"/>
  <c r="N70" i="18"/>
  <c r="J70" i="18"/>
  <c r="L63" i="18"/>
  <c r="K63" i="18"/>
  <c r="F63" i="18"/>
  <c r="H63" i="18"/>
  <c r="I63" i="18"/>
  <c r="J63" i="18"/>
  <c r="N63" i="18"/>
  <c r="O63" i="18"/>
  <c r="P63" i="18"/>
  <c r="Q63" i="18"/>
  <c r="Q49" i="18"/>
  <c r="Q35" i="18" s="1"/>
  <c r="T63" i="18"/>
  <c r="U63" i="18"/>
  <c r="U49" i="18" s="1"/>
  <c r="K57" i="18"/>
  <c r="M57" i="18"/>
  <c r="M49" i="18" s="1"/>
  <c r="L57" i="18"/>
  <c r="L49" i="18" s="1"/>
  <c r="L35" i="18" s="1"/>
  <c r="L50" i="18"/>
  <c r="G38" i="18"/>
  <c r="G36" i="18"/>
  <c r="E38" i="18"/>
  <c r="E42" i="18"/>
  <c r="E48" i="18"/>
  <c r="E25" i="18"/>
  <c r="E24" i="18" s="1"/>
  <c r="G52" i="18"/>
  <c r="G59" i="18"/>
  <c r="G57" i="18" s="1"/>
  <c r="N57" i="18"/>
  <c r="O57" i="18"/>
  <c r="P57" i="18"/>
  <c r="S57" i="18"/>
  <c r="T57" i="18"/>
  <c r="U57" i="18"/>
  <c r="F57" i="18"/>
  <c r="H57" i="18"/>
  <c r="I57" i="18"/>
  <c r="I49" i="18" s="1"/>
  <c r="I35" i="18" s="1"/>
  <c r="J57" i="18"/>
  <c r="G33" i="18"/>
  <c r="E33" i="18" s="1"/>
  <c r="N50" i="18"/>
  <c r="N49" i="18" s="1"/>
  <c r="F50" i="18"/>
  <c r="F49" i="18" s="1"/>
  <c r="F35" i="18" s="1"/>
  <c r="F94" i="18" s="1"/>
  <c r="O50" i="18"/>
  <c r="O49" i="18"/>
  <c r="R50" i="18"/>
  <c r="R49" i="18" s="1"/>
  <c r="R35" i="18" s="1"/>
  <c r="S50" i="18"/>
  <c r="S49" i="18" s="1"/>
  <c r="S35" i="18" s="1"/>
  <c r="T50" i="18"/>
  <c r="T49" i="18" s="1"/>
  <c r="T35" i="18" s="1"/>
  <c r="T94" i="18" s="1"/>
  <c r="U50" i="18"/>
  <c r="G10" i="18"/>
  <c r="E10" i="18"/>
  <c r="G11" i="18"/>
  <c r="E11" i="18"/>
  <c r="G12" i="18"/>
  <c r="E12" i="18"/>
  <c r="G13" i="18"/>
  <c r="E13" i="18"/>
  <c r="G14" i="18"/>
  <c r="E14" i="18"/>
  <c r="G15" i="18"/>
  <c r="E15" i="18"/>
  <c r="G19" i="18"/>
  <c r="E19" i="18"/>
  <c r="G20" i="18"/>
  <c r="E20" i="18"/>
  <c r="G21" i="18"/>
  <c r="E21" i="18"/>
  <c r="G22" i="18"/>
  <c r="E22" i="18"/>
  <c r="G23" i="18"/>
  <c r="E23" i="18"/>
  <c r="G9" i="18"/>
  <c r="E9" i="18"/>
  <c r="E8" i="18" s="1"/>
  <c r="S36" i="18"/>
  <c r="U36" i="18"/>
  <c r="U35" i="18" s="1"/>
  <c r="U94" i="18" s="1"/>
  <c r="H36" i="18"/>
  <c r="I36" i="18"/>
  <c r="L36" i="18"/>
  <c r="M36" i="18"/>
  <c r="H8" i="18"/>
  <c r="I8" i="18"/>
  <c r="L8" i="18"/>
  <c r="M8" i="18"/>
  <c r="P8" i="18"/>
  <c r="P94" i="18" s="1"/>
  <c r="Q8" i="18"/>
  <c r="Q94" i="18" s="1"/>
  <c r="R8" i="18"/>
  <c r="R94" i="18" s="1"/>
  <c r="S8" i="18"/>
  <c r="S94" i="18" s="1"/>
  <c r="T8" i="18"/>
  <c r="U8" i="18"/>
  <c r="G78" i="18"/>
  <c r="E34" i="18"/>
  <c r="G63" i="18"/>
  <c r="G8" i="18"/>
  <c r="H49" i="18"/>
  <c r="H35" i="18" s="1"/>
  <c r="H94" i="18" s="1"/>
  <c r="E36" i="18" l="1"/>
  <c r="E35" i="18" s="1"/>
  <c r="M94" i="18"/>
  <c r="M35" i="18"/>
  <c r="I94" i="18"/>
  <c r="G49" i="18"/>
  <c r="G35" i="18" s="1"/>
  <c r="L94" i="18"/>
  <c r="E85" i="18"/>
  <c r="E74" i="18"/>
  <c r="G30" i="18"/>
  <c r="G94" i="18" l="1"/>
  <c r="V94" i="18" s="1"/>
  <c r="E30" i="18"/>
  <c r="E94" i="18" s="1"/>
</calcChain>
</file>

<file path=xl/sharedStrings.xml><?xml version="1.0" encoding="utf-8"?>
<sst xmlns="http://schemas.openxmlformats.org/spreadsheetml/2006/main" count="375" uniqueCount="274">
  <si>
    <t>1</t>
  </si>
  <si>
    <t>2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</si>
  <si>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</si>
  <si>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</si>
  <si>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</si>
  <si>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</si>
  <si>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</si>
  <si>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</si>
  <si>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Информатика</t>
  </si>
  <si>
    <t>Физика</t>
  </si>
  <si>
    <t>ОО.10</t>
  </si>
  <si>
    <t>Химия</t>
  </si>
  <si>
    <t>ОО.11</t>
  </si>
  <si>
    <t>Обществознание (включая экономику и право)</t>
  </si>
  <si>
    <t>ОО.12</t>
  </si>
  <si>
    <t>Биология</t>
  </si>
  <si>
    <t>ОО.13</t>
  </si>
  <si>
    <t>География</t>
  </si>
  <si>
    <t>ОО.14</t>
  </si>
  <si>
    <t>Экология</t>
  </si>
  <si>
    <t>ОП</t>
  </si>
  <si>
    <t>Индекс</t>
  </si>
  <si>
    <t>Формы промежуточной аттестации</t>
  </si>
  <si>
    <t>Экзамены</t>
  </si>
  <si>
    <t>Зачеты</t>
  </si>
  <si>
    <t>Государственная итоговая аттестация</t>
  </si>
  <si>
    <t>Промежуточная аттестация</t>
  </si>
  <si>
    <t>-,Э</t>
  </si>
  <si>
    <t>-,ДЗ</t>
  </si>
  <si>
    <t>З,ДЗ</t>
  </si>
  <si>
    <t>Э</t>
  </si>
  <si>
    <t>ДЗ</t>
  </si>
  <si>
    <t>ВСЕГО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</si>
  <si>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</si>
  <si>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</si>
  <si>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</si>
  <si>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</si>
  <si>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</si>
  <si>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дифф.зачетов, зачетов</t>
  </si>
  <si>
    <t>Объем образовательной нагрузки</t>
  </si>
  <si>
    <t>Во взаимодействии с преподавателем</t>
  </si>
  <si>
    <t>Теоретическое обучение</t>
  </si>
  <si>
    <t>ОГСЭ</t>
  </si>
  <si>
    <t>Основы философии</t>
  </si>
  <si>
    <t>ЕН</t>
  </si>
  <si>
    <t>Математика</t>
  </si>
  <si>
    <t>Безопасность жизнедеятельности</t>
  </si>
  <si>
    <t>ОП.10</t>
  </si>
  <si>
    <t xml:space="preserve">Самостоятельная учебная работа </t>
  </si>
  <si>
    <t>Нагрузка на дисциплины и МДК</t>
  </si>
  <si>
    <t>По практике производственной и учебной</t>
  </si>
  <si>
    <t>Консультации</t>
  </si>
  <si>
    <t>Всего учебных занятий</t>
  </si>
  <si>
    <t>в т.ч. по учебным дисциплинам и МДК</t>
  </si>
  <si>
    <t>Лаб. и практ. занятий</t>
  </si>
  <si>
    <t>Распределение учебной нагрузки по курсам и семестрам (час. в семестр)</t>
  </si>
  <si>
    <t>ПМ</t>
  </si>
  <si>
    <t>Э,-</t>
  </si>
  <si>
    <t>Военные сборы</t>
  </si>
  <si>
    <t>Астрономия</t>
  </si>
  <si>
    <t>ОО.15</t>
  </si>
  <si>
    <t>ГИА</t>
  </si>
  <si>
    <t>Элементы высшей математики</t>
  </si>
  <si>
    <t>Теория вероятностей и математическая статистика</t>
  </si>
  <si>
    <t>Информационные технологии</t>
  </si>
  <si>
    <t>Основы алгоритмизации и программирования</t>
  </si>
  <si>
    <t>ОП.11</t>
  </si>
  <si>
    <t>Психология общения</t>
  </si>
  <si>
    <t>2 нед</t>
  </si>
  <si>
    <t>Профессиональные модули</t>
  </si>
  <si>
    <t>ПДП</t>
  </si>
  <si>
    <t>4 нед</t>
  </si>
  <si>
    <t>6 нед</t>
  </si>
  <si>
    <t>Дискретная математика с элементами математической логики</t>
  </si>
  <si>
    <t>Архитектура аппаратных средств</t>
  </si>
  <si>
    <t>Разработка кода информационных систем</t>
  </si>
  <si>
    <t>Тестирование информационных систем</t>
  </si>
  <si>
    <t>Квалификационный экзамен</t>
  </si>
  <si>
    <t>Иностранный язык в профессиональной деятельности</t>
  </si>
  <si>
    <t>Правовое обеспечение профессиональной деятельности</t>
  </si>
  <si>
    <t>ОП.07</t>
  </si>
  <si>
    <t>Экономика отрасли</t>
  </si>
  <si>
    <t>ОП.08</t>
  </si>
  <si>
    <t>Основы проектирования баз данных</t>
  </si>
  <si>
    <t>ОП.09</t>
  </si>
  <si>
    <t>Стандартизация, сертификация и техническое документирование</t>
  </si>
  <si>
    <t>Численные методы</t>
  </si>
  <si>
    <t>Компьютерные сети</t>
  </si>
  <si>
    <t>ОП.12</t>
  </si>
  <si>
    <t>Менеджмент в профессиональной деятельности</t>
  </si>
  <si>
    <t>ПМ.02</t>
  </si>
  <si>
    <t>Осуществление интеграции программых модулей</t>
  </si>
  <si>
    <t>Технология разработки программного обеспечения</t>
  </si>
  <si>
    <t>Инструментальные средства разработки программного обеспечения</t>
  </si>
  <si>
    <t>Математическое моделирование</t>
  </si>
  <si>
    <t>ПМ.03</t>
  </si>
  <si>
    <t>Ревьюирование программных продуктов</t>
  </si>
  <si>
    <t>Моделирование и анализ программного обеспечения</t>
  </si>
  <si>
    <t>МДК.03.02</t>
  </si>
  <si>
    <t>Управление проектами</t>
  </si>
  <si>
    <t xml:space="preserve"> 2 нед</t>
  </si>
  <si>
    <t>-,-,-,-,-, Э</t>
  </si>
  <si>
    <t>З</t>
  </si>
  <si>
    <t>МДК.02.01</t>
  </si>
  <si>
    <t>МДК.02.02</t>
  </si>
  <si>
    <t>4</t>
  </si>
  <si>
    <t>МДК.03.01</t>
  </si>
  <si>
    <t>1 нед</t>
  </si>
  <si>
    <t>Проектирование и разработка информационных систем</t>
  </si>
  <si>
    <t>ПМ.05</t>
  </si>
  <si>
    <t>МДК.05.01</t>
  </si>
  <si>
    <t>Проектирование и дизайн информационных систем</t>
  </si>
  <si>
    <t>МДК.05.02</t>
  </si>
  <si>
    <t>-,ДЗ/КП</t>
  </si>
  <si>
    <t>ПМ.06</t>
  </si>
  <si>
    <t>Сопровождение информационных систем</t>
  </si>
  <si>
    <t>Внедрение информационных систем</t>
  </si>
  <si>
    <t>МДК.06.01</t>
  </si>
  <si>
    <t>Инженерно-техническая поддержка сопровождения информационных систем</t>
  </si>
  <si>
    <t>МДК.06.02</t>
  </si>
  <si>
    <t>Устройство и функционирование информационных систем</t>
  </si>
  <si>
    <t>Интеллектуальные системы и технологии</t>
  </si>
  <si>
    <t>-,-,ДЗ</t>
  </si>
  <si>
    <t>Управление и автоматизация баз данных</t>
  </si>
  <si>
    <t>Сертификация информационных систем</t>
  </si>
  <si>
    <t>3 нед</t>
  </si>
  <si>
    <t>Наименование циклов,
дисциплин, профессиональных модулей, МДК, практик</t>
  </si>
  <si>
    <t>Курс. работ (проектов)</t>
  </si>
  <si>
    <t>Учебная нагрузка обучающихся (час)</t>
  </si>
  <si>
    <t>О</t>
  </si>
  <si>
    <t>Общеобразовательный цикл</t>
  </si>
  <si>
    <t>Общепрофессиональные дисциплины</t>
  </si>
  <si>
    <t>П</t>
  </si>
  <si>
    <t>Профессиональный цикл</t>
  </si>
  <si>
    <t>ОО.01</t>
  </si>
  <si>
    <t>ОО.02</t>
  </si>
  <si>
    <t>ОО.03</t>
  </si>
  <si>
    <t>ОО.04</t>
  </si>
  <si>
    <t>ОО.05</t>
  </si>
  <si>
    <t>ОО.06</t>
  </si>
  <si>
    <t>ОО.07</t>
  </si>
  <si>
    <t>ОО.08</t>
  </si>
  <si>
    <t>ОО.09</t>
  </si>
  <si>
    <t>10</t>
  </si>
  <si>
    <t>34/10</t>
  </si>
  <si>
    <t>66/16</t>
  </si>
  <si>
    <t>34/8</t>
  </si>
  <si>
    <t>87/16</t>
  </si>
  <si>
    <t>44/14</t>
  </si>
  <si>
    <t>ОГСЭ.01</t>
  </si>
  <si>
    <t>ОГСЭ.02</t>
  </si>
  <si>
    <t>ОГСЭ.03</t>
  </si>
  <si>
    <t>ОГСЭ.04</t>
  </si>
  <si>
    <t>ОГСЭ.05</t>
  </si>
  <si>
    <t>З,З,З,З,З,ДЗ</t>
  </si>
  <si>
    <t>ЕН.01</t>
  </si>
  <si>
    <t>ЕН.02</t>
  </si>
  <si>
    <t>ЕН.03</t>
  </si>
  <si>
    <t>ЕН.04</t>
  </si>
  <si>
    <t>Формирование ключевых компетенций цифровой экономики</t>
  </si>
  <si>
    <t>44/0</t>
  </si>
  <si>
    <t>34/16</t>
  </si>
  <si>
    <t>ОП.01</t>
  </si>
  <si>
    <t>ОП.02</t>
  </si>
  <si>
    <t>ОП.03</t>
  </si>
  <si>
    <t>ОП.04</t>
  </si>
  <si>
    <t>ОП.05</t>
  </si>
  <si>
    <t>ОП.06</t>
  </si>
  <si>
    <t>64/34</t>
  </si>
  <si>
    <t>76/40</t>
  </si>
  <si>
    <t>ПМ.01</t>
  </si>
  <si>
    <t>МДК.01.01</t>
  </si>
  <si>
    <t>МДК.01.02</t>
  </si>
  <si>
    <t>МДК.01.03</t>
  </si>
  <si>
    <t>УП.01</t>
  </si>
  <si>
    <t>ПП.01</t>
  </si>
  <si>
    <t>ЭК.01</t>
  </si>
  <si>
    <t>ЭК</t>
  </si>
  <si>
    <t>Учебная практика</t>
  </si>
  <si>
    <t>50/24</t>
  </si>
  <si>
    <t>32/18</t>
  </si>
  <si>
    <t>38/20</t>
  </si>
  <si>
    <t>58</t>
  </si>
  <si>
    <t>162</t>
  </si>
  <si>
    <t>УП.02</t>
  </si>
  <si>
    <t>ПП.02</t>
  </si>
  <si>
    <t xml:space="preserve">Учебная практика </t>
  </si>
  <si>
    <t>ЭК.02</t>
  </si>
  <si>
    <t>36</t>
  </si>
  <si>
    <t>60</t>
  </si>
  <si>
    <t>МДК.03.03</t>
  </si>
  <si>
    <t>УП.03</t>
  </si>
  <si>
    <t>ПП.03</t>
  </si>
  <si>
    <t>ЭК.03</t>
  </si>
  <si>
    <t>ПМ.04</t>
  </si>
  <si>
    <t>МДК.04.01</t>
  </si>
  <si>
    <t>МДК.04.02</t>
  </si>
  <si>
    <t>МДК.04.03</t>
  </si>
  <si>
    <t>МДК.04.04</t>
  </si>
  <si>
    <t>УП.04</t>
  </si>
  <si>
    <t>ПП.04</t>
  </si>
  <si>
    <t>ЭК.04</t>
  </si>
  <si>
    <t>48/18</t>
  </si>
  <si>
    <t>48/24</t>
  </si>
  <si>
    <t>58/30</t>
  </si>
  <si>
    <t>30/20</t>
  </si>
  <si>
    <t>УП.05</t>
  </si>
  <si>
    <t>ПП.05</t>
  </si>
  <si>
    <t>ЭК.05</t>
  </si>
  <si>
    <t>80/32</t>
  </si>
  <si>
    <t>Информационные технологии в дизайне и web-разработке</t>
  </si>
  <si>
    <t>Основы компьютерной графики</t>
  </si>
  <si>
    <t>Web-разработка и дизайн</t>
  </si>
  <si>
    <t>ЭК.06</t>
  </si>
  <si>
    <t>-,-,-,ДЗ</t>
  </si>
  <si>
    <t>34/14</t>
  </si>
  <si>
    <t>36/20</t>
  </si>
  <si>
    <t>38/18</t>
  </si>
  <si>
    <t>Преддипломная практика</t>
  </si>
  <si>
    <t>Промежуточная аттестация (нед)</t>
  </si>
  <si>
    <t>Самостоятельная работа</t>
  </si>
  <si>
    <t>180</t>
  </si>
  <si>
    <t>I курс</t>
  </si>
  <si>
    <t>II курс</t>
  </si>
  <si>
    <t>III курс</t>
  </si>
  <si>
    <t>IV курс</t>
  </si>
  <si>
    <t xml:space="preserve">1 сем. </t>
  </si>
  <si>
    <t xml:space="preserve">2 сем. </t>
  </si>
  <si>
    <t xml:space="preserve">3 сем. </t>
  </si>
  <si>
    <t xml:space="preserve">4 сем. </t>
  </si>
  <si>
    <t xml:space="preserve">5 сем. </t>
  </si>
  <si>
    <t xml:space="preserve">6 сем.    </t>
  </si>
  <si>
    <t>16,5 нед.</t>
  </si>
  <si>
    <t>22,5 нед.</t>
  </si>
  <si>
    <t xml:space="preserve">7 сем. </t>
  </si>
  <si>
    <t xml:space="preserve">8 сем.    </t>
  </si>
  <si>
    <t>19,5 нед.</t>
  </si>
  <si>
    <t>12 нед.</t>
  </si>
  <si>
    <t>10 нед.</t>
  </si>
  <si>
    <t>8 нед.</t>
  </si>
  <si>
    <t>0</t>
  </si>
  <si>
    <t xml:space="preserve">2 </t>
  </si>
  <si>
    <r>
      <rPr>
        <b/>
        <sz val="10"/>
        <color indexed="8"/>
        <rFont val="Times New Roman"/>
        <family val="1"/>
        <charset val="204"/>
      </rPr>
      <t>Консультации</t>
    </r>
    <r>
      <rPr>
        <sz val="10"/>
        <color indexed="8"/>
        <rFont val="Times New Roman"/>
        <family val="1"/>
        <charset val="204"/>
      </rPr>
      <t xml:space="preserve"> на учебную группу по 100 часов в год</t>
    </r>
  </si>
  <si>
    <t>Государственная  (итоговая) аттестация</t>
  </si>
  <si>
    <r>
      <rPr>
        <b/>
        <sz val="10"/>
        <color indexed="8"/>
        <rFont val="Times New Roman"/>
        <family val="1"/>
        <charset val="204"/>
      </rPr>
      <t>1. Программа обучения по специальности</t>
    </r>
    <r>
      <rPr>
        <sz val="10"/>
        <color indexed="8"/>
        <rFont val="Times New Roman"/>
        <family val="1"/>
        <charset val="204"/>
      </rPr>
      <t xml:space="preserve">                                                                                     1.1 Выполнение дипломной работы с 18.05 по 14.06 ( всего 4 нед.)</t>
    </r>
  </si>
  <si>
    <t>Защита дипломного проекта (работы)  с 19.06. по 24.06 (всего 1 нед.)</t>
  </si>
  <si>
    <t>Выполнение демонстрационного экзамена с 25.06 по 30.06 (всего 1 нед.)</t>
  </si>
  <si>
    <t>3</t>
  </si>
  <si>
    <t>6</t>
  </si>
  <si>
    <t>Общий гуманитарный и социально-экономический цикл</t>
  </si>
  <si>
    <t>Математический и общий естественнонаучный цикл</t>
  </si>
  <si>
    <t>Соадминистрирование баз данных и серверов</t>
  </si>
  <si>
    <t>Производственная практика</t>
  </si>
  <si>
    <t>Операционные системы и среды</t>
  </si>
  <si>
    <t>76</t>
  </si>
  <si>
    <t>20/10</t>
  </si>
  <si>
    <t>80</t>
  </si>
  <si>
    <t>418</t>
  </si>
  <si>
    <t>66</t>
  </si>
  <si>
    <t>24/10</t>
  </si>
  <si>
    <t>42</t>
  </si>
  <si>
    <t>222</t>
  </si>
  <si>
    <t>24/12</t>
  </si>
  <si>
    <t>62/18/24</t>
  </si>
  <si>
    <t>64/38</t>
  </si>
  <si>
    <t>30/18</t>
  </si>
  <si>
    <t>64/30</t>
  </si>
  <si>
    <t>22/4</t>
  </si>
  <si>
    <t>40/28</t>
  </si>
  <si>
    <t>УП.06</t>
  </si>
  <si>
    <t>ПП.06</t>
  </si>
  <si>
    <t>14 нед.</t>
  </si>
  <si>
    <t>1044</t>
  </si>
  <si>
    <t>3. План учебного процесса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</si>
</sst>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Arial Narrow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9" tint="0.79998168889431442"/>
        <bgColor indexed="16"/>
      </patternFill>
    </fill>
    <fill>
      <patternFill patternType="solid">
        <fgColor theme="6" tint="0.79998168889431442"/>
        <bgColor indexed="1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1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/>
    <xf numFmtId="0" fontId="0" fillId="3" borderId="0" xfId="0" applyFill="1"/>
    <xf numFmtId="0" fontId="9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/>
      <protection locked="0"/>
    </xf>
    <xf numFmtId="0" fontId="9" fillId="4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NumberFormat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NumberFormat="1" applyFont="1" applyFill="1" applyBorder="1" applyAlignment="1">
      <alignment horizontal="center" vertical="center"/>
    </xf>
    <xf numFmtId="0" fontId="8" fillId="2" borderId="5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/>
    </xf>
    <xf numFmtId="0" fontId="9" fillId="4" borderId="2" xfId="1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49" fontId="9" fillId="0" borderId="4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 applyProtection="1">
      <alignment horizontal="center" vertical="center"/>
      <protection locked="0"/>
    </xf>
    <xf numFmtId="49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5" xfId="0" applyNumberFormat="1" applyFont="1" applyFill="1" applyBorder="1" applyAlignment="1">
      <alignment horizontal="center" vertical="center"/>
    </xf>
    <xf numFmtId="49" fontId="8" fillId="3" borderId="5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5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8" fillId="3" borderId="3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right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6" borderId="5" xfId="1" applyNumberFormat="1" applyFont="1" applyFill="1" applyBorder="1" applyAlignment="1" applyProtection="1">
      <alignment horizontal="center" vertical="center" wrapText="1"/>
      <protection locked="0"/>
    </xf>
    <xf numFmtId="49" fontId="8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8" fillId="2" borderId="8" xfId="0" applyNumberFormat="1" applyFont="1" applyFill="1" applyBorder="1" applyAlignment="1" applyProtection="1">
      <alignment horizontal="center" vertical="center"/>
      <protection locked="0"/>
    </xf>
    <xf numFmtId="0" fontId="11" fillId="2" borderId="8" xfId="0" applyNumberFormat="1" applyFont="1" applyFill="1" applyBorder="1" applyAlignment="1" applyProtection="1">
      <alignment horizontal="center" vertical="center"/>
      <protection locked="0"/>
    </xf>
    <xf numFmtId="49" fontId="11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" xfId="0" applyNumberFormat="1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9" fillId="4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49" fontId="9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left"/>
    </xf>
    <xf numFmtId="0" fontId="9" fillId="7" borderId="11" xfId="0" applyFont="1" applyFill="1" applyBorder="1" applyAlignment="1">
      <alignment horizontal="left" vertical="center"/>
    </xf>
    <xf numFmtId="0" fontId="9" fillId="7" borderId="12" xfId="0" applyFont="1" applyFill="1" applyBorder="1" applyAlignment="1">
      <alignment horizontal="left" vertical="center"/>
    </xf>
    <xf numFmtId="0" fontId="9" fillId="7" borderId="13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3" xfId="1" applyFont="1" applyFill="1" applyBorder="1" applyAlignment="1" applyProtection="1">
      <alignment horizontal="center" vertical="center" wrapText="1"/>
      <protection locked="0"/>
    </xf>
    <xf numFmtId="0" fontId="13" fillId="0" borderId="4" xfId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0" fontId="12" fillId="7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8" fillId="7" borderId="11" xfId="0" applyNumberFormat="1" applyFont="1" applyFill="1" applyBorder="1" applyAlignment="1">
      <alignment horizontal="left" vertical="center"/>
    </xf>
    <xf numFmtId="0" fontId="8" fillId="7" borderId="12" xfId="0" applyNumberFormat="1" applyFont="1" applyFill="1" applyBorder="1" applyAlignment="1">
      <alignment horizontal="left" vertical="center"/>
    </xf>
    <xf numFmtId="0" fontId="8" fillId="7" borderId="13" xfId="0" applyNumberFormat="1" applyFont="1" applyFill="1" applyBorder="1" applyAlignment="1">
      <alignment horizontal="left" vertical="center"/>
    </xf>
    <xf numFmtId="0" fontId="9" fillId="7" borderId="11" xfId="0" applyNumberFormat="1" applyFont="1" applyFill="1" applyBorder="1" applyAlignment="1">
      <alignment horizontal="left" vertical="center" wrapText="1"/>
    </xf>
    <xf numFmtId="0" fontId="9" fillId="7" borderId="12" xfId="0" applyNumberFormat="1" applyFont="1" applyFill="1" applyBorder="1" applyAlignment="1">
      <alignment horizontal="left" vertical="center" wrapText="1"/>
    </xf>
    <xf numFmtId="0" fontId="9" fillId="7" borderId="13" xfId="0" applyNumberFormat="1" applyFont="1" applyFill="1" applyBorder="1" applyAlignment="1">
      <alignment horizontal="left" vertical="center" wrapText="1"/>
    </xf>
    <xf numFmtId="49" fontId="9" fillId="7" borderId="11" xfId="0" applyNumberFormat="1" applyFont="1" applyFill="1" applyBorder="1" applyAlignment="1">
      <alignment horizontal="left" vertical="center" wrapText="1"/>
    </xf>
    <xf numFmtId="49" fontId="9" fillId="7" borderId="12" xfId="0" applyNumberFormat="1" applyFont="1" applyFill="1" applyBorder="1" applyAlignment="1">
      <alignment horizontal="left" vertical="center" wrapText="1"/>
    </xf>
    <xf numFmtId="49" fontId="9" fillId="7" borderId="13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W131"/>
  <sheetViews>
    <sheetView tabSelected="1" view="pageBreakPreview" zoomScaleNormal="100" workbookViewId="0">
      <pane ySplit="7" topLeftCell="A8" activePane="bottomLeft" state="frozen"/>
      <selection activeCell="B1" sqref="B1"/>
      <selection pane="bottomLeft" sqref="A1:U1"/>
    </sheetView>
  </sheetViews>
  <sheetFormatPr defaultColWidth="14.6640625" defaultRowHeight="14.25" customHeight="1" x14ac:dyDescent="0.15"/>
  <cols>
    <col min="1" max="1" width="11.6640625" style="1" customWidth="1"/>
    <col min="2" max="2" width="41.6640625" style="1" customWidth="1"/>
    <col min="3" max="3" width="8.1640625" style="2" customWidth="1"/>
    <col min="4" max="4" width="8.6640625" style="2" customWidth="1"/>
    <col min="5" max="5" width="5.5" style="77" customWidth="1"/>
    <col min="6" max="8" width="5.5" style="1" customWidth="1"/>
    <col min="9" max="9" width="7.6640625" style="1" customWidth="1"/>
    <col min="10" max="10" width="5.1640625" style="1" customWidth="1"/>
    <col min="11" max="11" width="6.5" style="1" customWidth="1"/>
    <col min="12" max="12" width="7.1640625" style="1" customWidth="1"/>
    <col min="13" max="13" width="5.1640625" style="1" customWidth="1"/>
    <col min="14" max="14" width="7.33203125" style="1" customWidth="1"/>
    <col min="15" max="15" width="7.6640625" style="1" customWidth="1"/>
    <col min="16" max="16" width="7.33203125" style="1" customWidth="1"/>
    <col min="17" max="17" width="7.5" style="1" customWidth="1"/>
    <col min="18" max="18" width="7.83203125" style="1" customWidth="1"/>
    <col min="19" max="19" width="8" style="1" customWidth="1"/>
    <col min="20" max="20" width="7.83203125" style="1" customWidth="1"/>
    <col min="21" max="21" width="8.5" style="1" customWidth="1"/>
    <col min="22" max="16384" width="14.6640625" style="1"/>
  </cols>
  <sheetData>
    <row r="1" spans="1:21" ht="14.25" customHeight="1" x14ac:dyDescent="0.25">
      <c r="A1" s="82" t="s">
        <v>273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21" ht="12.75" customHeight="1" x14ac:dyDescent="0.15">
      <c r="A2" s="86" t="s">
        <v>21</v>
      </c>
      <c r="B2" s="94" t="s">
        <v>126</v>
      </c>
      <c r="C2" s="97" t="s">
        <v>22</v>
      </c>
      <c r="D2" s="97"/>
      <c r="E2" s="93" t="s">
        <v>39</v>
      </c>
      <c r="F2" s="92" t="s">
        <v>128</v>
      </c>
      <c r="G2" s="92"/>
      <c r="H2" s="92"/>
      <c r="I2" s="92"/>
      <c r="J2" s="92"/>
      <c r="K2" s="92"/>
      <c r="L2" s="92"/>
      <c r="M2" s="92"/>
      <c r="N2" s="87" t="s">
        <v>55</v>
      </c>
      <c r="O2" s="88"/>
      <c r="P2" s="88"/>
      <c r="Q2" s="88"/>
      <c r="R2" s="88"/>
      <c r="S2" s="88"/>
      <c r="T2" s="88"/>
      <c r="U2" s="88"/>
    </row>
    <row r="3" spans="1:21" ht="22.5" customHeight="1" x14ac:dyDescent="0.15">
      <c r="A3" s="86"/>
      <c r="B3" s="95"/>
      <c r="C3" s="97"/>
      <c r="D3" s="97"/>
      <c r="E3" s="93"/>
      <c r="F3" s="92"/>
      <c r="G3" s="92"/>
      <c r="H3" s="92"/>
      <c r="I3" s="92"/>
      <c r="J3" s="92"/>
      <c r="K3" s="92"/>
      <c r="L3" s="92"/>
      <c r="M3" s="92"/>
      <c r="N3" s="86" t="s">
        <v>222</v>
      </c>
      <c r="O3" s="86"/>
      <c r="P3" s="86" t="s">
        <v>223</v>
      </c>
      <c r="Q3" s="86"/>
      <c r="R3" s="86" t="s">
        <v>224</v>
      </c>
      <c r="S3" s="86"/>
      <c r="T3" s="86" t="s">
        <v>225</v>
      </c>
      <c r="U3" s="86"/>
    </row>
    <row r="4" spans="1:21" ht="32.1" customHeight="1" x14ac:dyDescent="0.15">
      <c r="A4" s="86"/>
      <c r="B4" s="95"/>
      <c r="C4" s="89" t="s">
        <v>24</v>
      </c>
      <c r="D4" s="89" t="s">
        <v>23</v>
      </c>
      <c r="E4" s="93"/>
      <c r="F4" s="93" t="s">
        <v>48</v>
      </c>
      <c r="G4" s="92" t="s">
        <v>40</v>
      </c>
      <c r="H4" s="92"/>
      <c r="I4" s="92"/>
      <c r="J4" s="92"/>
      <c r="K4" s="92"/>
      <c r="L4" s="92"/>
      <c r="M4" s="92"/>
      <c r="N4" s="90" t="s">
        <v>226</v>
      </c>
      <c r="O4" s="90" t="s">
        <v>227</v>
      </c>
      <c r="P4" s="90" t="s">
        <v>228</v>
      </c>
      <c r="Q4" s="90" t="s">
        <v>229</v>
      </c>
      <c r="R4" s="90" t="s">
        <v>230</v>
      </c>
      <c r="S4" s="90" t="s">
        <v>231</v>
      </c>
      <c r="T4" s="90" t="s">
        <v>234</v>
      </c>
      <c r="U4" s="90" t="s">
        <v>235</v>
      </c>
    </row>
    <row r="5" spans="1:21" ht="21.6" customHeight="1" x14ac:dyDescent="0.15">
      <c r="A5" s="86"/>
      <c r="B5" s="95"/>
      <c r="C5" s="89"/>
      <c r="D5" s="89"/>
      <c r="E5" s="93"/>
      <c r="F5" s="93"/>
      <c r="G5" s="98" t="s">
        <v>49</v>
      </c>
      <c r="H5" s="98"/>
      <c r="I5" s="98"/>
      <c r="J5" s="98"/>
      <c r="K5" s="99" t="s">
        <v>50</v>
      </c>
      <c r="L5" s="99" t="s">
        <v>51</v>
      </c>
      <c r="M5" s="99" t="s">
        <v>26</v>
      </c>
      <c r="N5" s="91"/>
      <c r="O5" s="91"/>
      <c r="P5" s="91"/>
      <c r="Q5" s="91"/>
      <c r="R5" s="91"/>
      <c r="S5" s="91"/>
      <c r="T5" s="91"/>
      <c r="U5" s="91"/>
    </row>
    <row r="6" spans="1:21" ht="22.5" customHeight="1" x14ac:dyDescent="0.15">
      <c r="A6" s="86"/>
      <c r="B6" s="95"/>
      <c r="C6" s="89"/>
      <c r="D6" s="89"/>
      <c r="E6" s="93"/>
      <c r="F6" s="93"/>
      <c r="G6" s="99" t="s">
        <v>52</v>
      </c>
      <c r="H6" s="98" t="s">
        <v>53</v>
      </c>
      <c r="I6" s="98"/>
      <c r="J6" s="98"/>
      <c r="K6" s="99"/>
      <c r="L6" s="99"/>
      <c r="M6" s="99"/>
      <c r="N6" s="90" t="s">
        <v>232</v>
      </c>
      <c r="O6" s="90" t="s">
        <v>233</v>
      </c>
      <c r="P6" s="90" t="s">
        <v>232</v>
      </c>
      <c r="Q6" s="90" t="s">
        <v>236</v>
      </c>
      <c r="R6" s="90" t="s">
        <v>237</v>
      </c>
      <c r="S6" s="90" t="s">
        <v>271</v>
      </c>
      <c r="T6" s="90" t="s">
        <v>238</v>
      </c>
      <c r="U6" s="90" t="s">
        <v>239</v>
      </c>
    </row>
    <row r="7" spans="1:21" ht="69" customHeight="1" thickBot="1" x14ac:dyDescent="0.2">
      <c r="A7" s="86"/>
      <c r="B7" s="96"/>
      <c r="C7" s="89"/>
      <c r="D7" s="89"/>
      <c r="E7" s="93"/>
      <c r="F7" s="93"/>
      <c r="G7" s="99"/>
      <c r="H7" s="17" t="s">
        <v>41</v>
      </c>
      <c r="I7" s="17" t="s">
        <v>54</v>
      </c>
      <c r="J7" s="17" t="s">
        <v>127</v>
      </c>
      <c r="K7" s="99"/>
      <c r="L7" s="99"/>
      <c r="M7" s="99"/>
      <c r="N7" s="91"/>
      <c r="O7" s="91"/>
      <c r="P7" s="91"/>
      <c r="Q7" s="91"/>
      <c r="R7" s="91"/>
      <c r="S7" s="91"/>
      <c r="T7" s="91"/>
      <c r="U7" s="91"/>
    </row>
    <row r="8" spans="1:21" ht="21.6" customHeight="1" thickBot="1" x14ac:dyDescent="0.2">
      <c r="A8" s="65" t="s">
        <v>129</v>
      </c>
      <c r="B8" s="14" t="s">
        <v>130</v>
      </c>
      <c r="C8" s="14" t="s">
        <v>143</v>
      </c>
      <c r="D8" s="14" t="s">
        <v>105</v>
      </c>
      <c r="E8" s="22">
        <f>SUM(E9:E23)</f>
        <v>1476</v>
      </c>
      <c r="F8" s="22">
        <f t="shared" ref="F8:U8" si="0">SUM(F9:F23)</f>
        <v>0</v>
      </c>
      <c r="G8" s="22">
        <f t="shared" si="0"/>
        <v>1404</v>
      </c>
      <c r="H8" s="22">
        <f>SUM(H9:H23)</f>
        <v>1096</v>
      </c>
      <c r="I8" s="22">
        <f>SUM(I9:I23)</f>
        <v>308</v>
      </c>
      <c r="J8" s="22">
        <f t="shared" si="0"/>
        <v>0</v>
      </c>
      <c r="K8" s="14">
        <f t="shared" si="0"/>
        <v>0</v>
      </c>
      <c r="L8" s="14">
        <f t="shared" si="0"/>
        <v>52</v>
      </c>
      <c r="M8" s="22">
        <f t="shared" si="0"/>
        <v>20</v>
      </c>
      <c r="N8" s="22">
        <v>594</v>
      </c>
      <c r="O8" s="22">
        <v>810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14">
        <f t="shared" si="0"/>
        <v>0</v>
      </c>
      <c r="T8" s="14">
        <f t="shared" si="0"/>
        <v>0</v>
      </c>
      <c r="U8" s="22">
        <f t="shared" si="0"/>
        <v>0</v>
      </c>
    </row>
    <row r="9" spans="1:21" ht="13.5" customHeight="1" x14ac:dyDescent="0.15">
      <c r="A9" s="38" t="s">
        <v>134</v>
      </c>
      <c r="B9" s="7" t="s">
        <v>2</v>
      </c>
      <c r="C9" s="21"/>
      <c r="D9" s="21" t="s">
        <v>27</v>
      </c>
      <c r="E9" s="33">
        <f>F9+G9+L9+M9</f>
        <v>96</v>
      </c>
      <c r="F9" s="21"/>
      <c r="G9" s="21">
        <f>N9+O9</f>
        <v>78</v>
      </c>
      <c r="H9" s="21">
        <v>78</v>
      </c>
      <c r="I9" s="21"/>
      <c r="J9" s="21"/>
      <c r="K9" s="21"/>
      <c r="L9" s="21">
        <v>14</v>
      </c>
      <c r="M9" s="21">
        <v>4</v>
      </c>
      <c r="N9" s="21">
        <v>33</v>
      </c>
      <c r="O9" s="21">
        <v>45</v>
      </c>
      <c r="P9" s="21"/>
      <c r="Q9" s="21"/>
      <c r="R9" s="21"/>
      <c r="S9" s="21"/>
      <c r="T9" s="21"/>
      <c r="U9" s="21"/>
    </row>
    <row r="10" spans="1:21" ht="13.5" customHeight="1" x14ac:dyDescent="0.15">
      <c r="A10" s="38" t="s">
        <v>135</v>
      </c>
      <c r="B10" s="7" t="s">
        <v>3</v>
      </c>
      <c r="C10" s="21" t="s">
        <v>28</v>
      </c>
      <c r="D10" s="25"/>
      <c r="E10" s="33">
        <f t="shared" ref="E10:E23" si="1">F10+G10+L10+M10</f>
        <v>117</v>
      </c>
      <c r="F10" s="21"/>
      <c r="G10" s="21">
        <f t="shared" ref="G10:G23" si="2">N10+O10</f>
        <v>117</v>
      </c>
      <c r="H10" s="21">
        <v>117</v>
      </c>
      <c r="I10" s="21"/>
      <c r="J10" s="21"/>
      <c r="K10" s="21"/>
      <c r="L10" s="21"/>
      <c r="M10" s="21"/>
      <c r="N10" s="21">
        <v>33</v>
      </c>
      <c r="O10" s="21">
        <v>84</v>
      </c>
      <c r="P10" s="21"/>
      <c r="Q10" s="21"/>
      <c r="R10" s="21"/>
      <c r="S10" s="21"/>
      <c r="T10" s="21"/>
      <c r="U10" s="21"/>
    </row>
    <row r="11" spans="1:21" ht="13.5" customHeight="1" x14ac:dyDescent="0.15">
      <c r="A11" s="38" t="s">
        <v>136</v>
      </c>
      <c r="B11" s="7" t="s">
        <v>4</v>
      </c>
      <c r="C11" s="21" t="s">
        <v>28</v>
      </c>
      <c r="D11" s="25"/>
      <c r="E11" s="33">
        <f t="shared" si="1"/>
        <v>117</v>
      </c>
      <c r="F11" s="21"/>
      <c r="G11" s="21">
        <f t="shared" si="2"/>
        <v>117</v>
      </c>
      <c r="H11" s="21"/>
      <c r="I11" s="21">
        <v>117</v>
      </c>
      <c r="J11" s="21"/>
      <c r="K11" s="21"/>
      <c r="L11" s="21"/>
      <c r="M11" s="21"/>
      <c r="N11" s="21">
        <v>33</v>
      </c>
      <c r="O11" s="21">
        <v>84</v>
      </c>
      <c r="P11" s="21"/>
      <c r="Q11" s="21"/>
      <c r="R11" s="21"/>
      <c r="S11" s="21"/>
      <c r="T11" s="21"/>
      <c r="U11" s="21"/>
    </row>
    <row r="12" spans="1:21" ht="12.75" x14ac:dyDescent="0.15">
      <c r="A12" s="38" t="s">
        <v>137</v>
      </c>
      <c r="B12" s="7" t="s">
        <v>45</v>
      </c>
      <c r="C12" s="21"/>
      <c r="D12" s="25" t="s">
        <v>27</v>
      </c>
      <c r="E12" s="33">
        <f t="shared" si="1"/>
        <v>252</v>
      </c>
      <c r="F12" s="21"/>
      <c r="G12" s="21">
        <f t="shared" si="2"/>
        <v>234</v>
      </c>
      <c r="H12" s="21">
        <v>234</v>
      </c>
      <c r="I12" s="21"/>
      <c r="J12" s="21"/>
      <c r="K12" s="21"/>
      <c r="L12" s="21">
        <v>14</v>
      </c>
      <c r="M12" s="21">
        <v>4</v>
      </c>
      <c r="N12" s="21">
        <v>116</v>
      </c>
      <c r="O12" s="21">
        <v>118</v>
      </c>
      <c r="P12" s="21"/>
      <c r="Q12" s="21"/>
      <c r="R12" s="21"/>
      <c r="S12" s="21"/>
      <c r="T12" s="21"/>
      <c r="U12" s="21"/>
    </row>
    <row r="13" spans="1:21" ht="13.5" customHeight="1" x14ac:dyDescent="0.15">
      <c r="A13" s="38" t="s">
        <v>138</v>
      </c>
      <c r="B13" s="7" t="s">
        <v>5</v>
      </c>
      <c r="C13" s="21" t="s">
        <v>28</v>
      </c>
      <c r="D13" s="25"/>
      <c r="E13" s="33">
        <f t="shared" si="1"/>
        <v>117</v>
      </c>
      <c r="F13" s="21"/>
      <c r="G13" s="21">
        <f t="shared" si="2"/>
        <v>117</v>
      </c>
      <c r="H13" s="21">
        <v>117</v>
      </c>
      <c r="I13" s="21"/>
      <c r="J13" s="21"/>
      <c r="K13" s="21"/>
      <c r="L13" s="21"/>
      <c r="M13" s="21"/>
      <c r="N13" s="21">
        <v>50</v>
      </c>
      <c r="O13" s="21">
        <v>67</v>
      </c>
      <c r="P13" s="21"/>
      <c r="Q13" s="21"/>
      <c r="R13" s="21"/>
      <c r="S13" s="21"/>
      <c r="T13" s="21"/>
      <c r="U13" s="21"/>
    </row>
    <row r="14" spans="1:21" ht="13.5" customHeight="1" x14ac:dyDescent="0.15">
      <c r="A14" s="38" t="s">
        <v>139</v>
      </c>
      <c r="B14" s="7" t="s">
        <v>6</v>
      </c>
      <c r="C14" s="21" t="s">
        <v>29</v>
      </c>
      <c r="D14" s="25"/>
      <c r="E14" s="33">
        <f t="shared" si="1"/>
        <v>117</v>
      </c>
      <c r="F14" s="21"/>
      <c r="G14" s="21">
        <f t="shared" si="2"/>
        <v>117</v>
      </c>
      <c r="H14" s="21"/>
      <c r="I14" s="21">
        <v>117</v>
      </c>
      <c r="J14" s="21"/>
      <c r="K14" s="21"/>
      <c r="L14" s="21"/>
      <c r="M14" s="21"/>
      <c r="N14" s="21">
        <v>44</v>
      </c>
      <c r="O14" s="21">
        <v>73</v>
      </c>
      <c r="P14" s="21"/>
      <c r="Q14" s="21"/>
      <c r="R14" s="21"/>
      <c r="S14" s="21"/>
      <c r="T14" s="21"/>
      <c r="U14" s="21"/>
    </row>
    <row r="15" spans="1:21" ht="13.5" customHeight="1" x14ac:dyDescent="0.15">
      <c r="A15" s="38" t="s">
        <v>140</v>
      </c>
      <c r="B15" s="7" t="s">
        <v>7</v>
      </c>
      <c r="C15" s="21" t="s">
        <v>28</v>
      </c>
      <c r="D15" s="25"/>
      <c r="E15" s="33">
        <f t="shared" si="1"/>
        <v>70</v>
      </c>
      <c r="F15" s="21"/>
      <c r="G15" s="21">
        <f t="shared" si="2"/>
        <v>70</v>
      </c>
      <c r="H15" s="21">
        <v>70</v>
      </c>
      <c r="I15" s="21"/>
      <c r="J15" s="21"/>
      <c r="K15" s="21"/>
      <c r="L15" s="21"/>
      <c r="M15" s="21"/>
      <c r="N15" s="21"/>
      <c r="O15" s="21">
        <v>70</v>
      </c>
      <c r="P15" s="21"/>
      <c r="Q15" s="21"/>
      <c r="R15" s="21"/>
      <c r="S15" s="21"/>
      <c r="T15" s="21"/>
      <c r="U15" s="21"/>
    </row>
    <row r="16" spans="1:21" ht="13.5" customHeight="1" x14ac:dyDescent="0.15">
      <c r="A16" s="38" t="s">
        <v>141</v>
      </c>
      <c r="B16" s="7" t="s">
        <v>8</v>
      </c>
      <c r="C16" s="21" t="s">
        <v>28</v>
      </c>
      <c r="D16" s="25"/>
      <c r="E16" s="33">
        <v>100</v>
      </c>
      <c r="F16" s="21"/>
      <c r="G16" s="21">
        <v>100</v>
      </c>
      <c r="H16" s="21">
        <v>74</v>
      </c>
      <c r="I16" s="34">
        <v>26</v>
      </c>
      <c r="J16" s="21"/>
      <c r="K16" s="21"/>
      <c r="L16" s="21"/>
      <c r="M16" s="21"/>
      <c r="N16" s="21" t="s">
        <v>144</v>
      </c>
      <c r="O16" s="21" t="s">
        <v>145</v>
      </c>
      <c r="P16" s="21"/>
      <c r="Q16" s="21"/>
      <c r="R16" s="21"/>
      <c r="S16" s="21"/>
      <c r="T16" s="21"/>
      <c r="U16" s="21"/>
    </row>
    <row r="17" spans="1:21" ht="13.5" customHeight="1" x14ac:dyDescent="0.15">
      <c r="A17" s="38" t="s">
        <v>142</v>
      </c>
      <c r="B17" s="7" t="s">
        <v>9</v>
      </c>
      <c r="C17" s="21"/>
      <c r="D17" s="25" t="s">
        <v>27</v>
      </c>
      <c r="E17" s="33">
        <v>139</v>
      </c>
      <c r="F17" s="21"/>
      <c r="G17" s="21">
        <v>121</v>
      </c>
      <c r="H17" s="21">
        <v>97</v>
      </c>
      <c r="I17" s="21">
        <v>24</v>
      </c>
      <c r="J17" s="21"/>
      <c r="K17" s="21"/>
      <c r="L17" s="21">
        <v>12</v>
      </c>
      <c r="M17" s="21">
        <v>6</v>
      </c>
      <c r="N17" s="21" t="s">
        <v>146</v>
      </c>
      <c r="O17" s="21" t="s">
        <v>147</v>
      </c>
      <c r="P17" s="21"/>
      <c r="Q17" s="21"/>
      <c r="R17" s="21"/>
      <c r="S17" s="21"/>
      <c r="T17" s="21"/>
      <c r="U17" s="21"/>
    </row>
    <row r="18" spans="1:21" ht="13.5" customHeight="1" x14ac:dyDescent="0.15">
      <c r="A18" s="38" t="s">
        <v>10</v>
      </c>
      <c r="B18" s="7" t="s">
        <v>11</v>
      </c>
      <c r="C18" s="21" t="s">
        <v>28</v>
      </c>
      <c r="D18" s="25"/>
      <c r="E18" s="33">
        <v>78</v>
      </c>
      <c r="F18" s="21"/>
      <c r="G18" s="21">
        <v>78</v>
      </c>
      <c r="H18" s="21">
        <v>54</v>
      </c>
      <c r="I18" s="21">
        <v>24</v>
      </c>
      <c r="J18" s="21"/>
      <c r="K18" s="21"/>
      <c r="L18" s="21"/>
      <c r="M18" s="21"/>
      <c r="N18" s="21" t="s">
        <v>144</v>
      </c>
      <c r="O18" s="21" t="s">
        <v>148</v>
      </c>
      <c r="P18" s="21"/>
      <c r="Q18" s="21"/>
      <c r="R18" s="21"/>
      <c r="S18" s="21"/>
      <c r="T18" s="21"/>
      <c r="U18" s="21"/>
    </row>
    <row r="19" spans="1:21" ht="25.5" customHeight="1" x14ac:dyDescent="0.15">
      <c r="A19" s="38" t="s">
        <v>12</v>
      </c>
      <c r="B19" s="7" t="s">
        <v>13</v>
      </c>
      <c r="C19" s="21"/>
      <c r="D19" s="25" t="s">
        <v>57</v>
      </c>
      <c r="E19" s="33">
        <f t="shared" si="1"/>
        <v>126</v>
      </c>
      <c r="F19" s="21"/>
      <c r="G19" s="21">
        <f t="shared" si="2"/>
        <v>108</v>
      </c>
      <c r="H19" s="21">
        <v>108</v>
      </c>
      <c r="I19" s="21"/>
      <c r="J19" s="21"/>
      <c r="K19" s="21"/>
      <c r="L19" s="21">
        <v>12</v>
      </c>
      <c r="M19" s="21">
        <v>6</v>
      </c>
      <c r="N19" s="21">
        <v>108</v>
      </c>
      <c r="O19" s="21"/>
      <c r="P19" s="21"/>
      <c r="Q19" s="21"/>
      <c r="R19" s="21"/>
      <c r="S19" s="21"/>
      <c r="T19" s="21"/>
      <c r="U19" s="21"/>
    </row>
    <row r="20" spans="1:21" ht="13.5" customHeight="1" x14ac:dyDescent="0.15">
      <c r="A20" s="38" t="s">
        <v>14</v>
      </c>
      <c r="B20" s="7" t="s">
        <v>15</v>
      </c>
      <c r="C20" s="21" t="s">
        <v>28</v>
      </c>
      <c r="D20" s="25"/>
      <c r="E20" s="33">
        <f t="shared" si="1"/>
        <v>36</v>
      </c>
      <c r="F20" s="21"/>
      <c r="G20" s="21">
        <f t="shared" si="2"/>
        <v>36</v>
      </c>
      <c r="H20" s="21">
        <v>36</v>
      </c>
      <c r="I20" s="21"/>
      <c r="J20" s="21"/>
      <c r="K20" s="21"/>
      <c r="L20" s="21"/>
      <c r="M20" s="21"/>
      <c r="N20" s="21"/>
      <c r="O20" s="21">
        <v>36</v>
      </c>
      <c r="P20" s="21"/>
      <c r="Q20" s="21"/>
      <c r="R20" s="21"/>
      <c r="S20" s="21"/>
      <c r="T20" s="21"/>
      <c r="U20" s="21"/>
    </row>
    <row r="21" spans="1:21" ht="13.5" customHeight="1" x14ac:dyDescent="0.15">
      <c r="A21" s="38" t="s">
        <v>16</v>
      </c>
      <c r="B21" s="7" t="s">
        <v>17</v>
      </c>
      <c r="C21" s="21" t="s">
        <v>28</v>
      </c>
      <c r="D21" s="25"/>
      <c r="E21" s="33">
        <f t="shared" si="1"/>
        <v>36</v>
      </c>
      <c r="F21" s="21"/>
      <c r="G21" s="21">
        <f t="shared" si="2"/>
        <v>36</v>
      </c>
      <c r="H21" s="21">
        <v>36</v>
      </c>
      <c r="I21" s="21"/>
      <c r="J21" s="21"/>
      <c r="K21" s="21"/>
      <c r="L21" s="21"/>
      <c r="M21" s="21"/>
      <c r="N21" s="21"/>
      <c r="O21" s="21">
        <v>36</v>
      </c>
      <c r="P21" s="21"/>
      <c r="Q21" s="21"/>
      <c r="R21" s="21"/>
      <c r="S21" s="21"/>
      <c r="T21" s="21"/>
      <c r="U21" s="21"/>
    </row>
    <row r="22" spans="1:21" ht="13.5" customHeight="1" x14ac:dyDescent="0.15">
      <c r="A22" s="38" t="s">
        <v>18</v>
      </c>
      <c r="B22" s="7" t="s">
        <v>19</v>
      </c>
      <c r="C22" s="21" t="s">
        <v>28</v>
      </c>
      <c r="D22" s="25"/>
      <c r="E22" s="33">
        <f t="shared" si="1"/>
        <v>36</v>
      </c>
      <c r="F22" s="21"/>
      <c r="G22" s="21">
        <f t="shared" si="2"/>
        <v>36</v>
      </c>
      <c r="H22" s="21">
        <v>36</v>
      </c>
      <c r="I22" s="21"/>
      <c r="J22" s="21"/>
      <c r="K22" s="21"/>
      <c r="L22" s="21"/>
      <c r="M22" s="21"/>
      <c r="N22" s="21">
        <v>36</v>
      </c>
      <c r="O22" s="21"/>
      <c r="P22" s="21"/>
      <c r="Q22" s="21"/>
      <c r="R22" s="21"/>
      <c r="S22" s="21"/>
      <c r="T22" s="21"/>
      <c r="U22" s="21"/>
    </row>
    <row r="23" spans="1:21" ht="13.5" customHeight="1" thickBot="1" x14ac:dyDescent="0.2">
      <c r="A23" s="11" t="s">
        <v>60</v>
      </c>
      <c r="B23" s="8" t="s">
        <v>59</v>
      </c>
      <c r="C23" s="21" t="s">
        <v>28</v>
      </c>
      <c r="D23" s="35"/>
      <c r="E23" s="36">
        <f t="shared" si="1"/>
        <v>39</v>
      </c>
      <c r="F23" s="27"/>
      <c r="G23" s="27">
        <f t="shared" si="2"/>
        <v>39</v>
      </c>
      <c r="H23" s="27">
        <v>39</v>
      </c>
      <c r="I23" s="27"/>
      <c r="J23" s="30"/>
      <c r="K23" s="30"/>
      <c r="L23" s="30"/>
      <c r="M23" s="30"/>
      <c r="N23" s="27">
        <v>39</v>
      </c>
      <c r="O23" s="27"/>
      <c r="P23" s="30"/>
      <c r="Q23" s="30"/>
      <c r="R23" s="30"/>
      <c r="S23" s="30"/>
      <c r="T23" s="30"/>
      <c r="U23" s="30"/>
    </row>
    <row r="24" spans="1:21" ht="32.25" customHeight="1" thickBot="1" x14ac:dyDescent="0.2">
      <c r="A24" s="65" t="s">
        <v>42</v>
      </c>
      <c r="B24" s="14" t="s">
        <v>249</v>
      </c>
      <c r="C24" s="14">
        <v>3</v>
      </c>
      <c r="D24" s="14">
        <v>1</v>
      </c>
      <c r="E24" s="22">
        <f>SUM(E25:E29)</f>
        <v>486</v>
      </c>
      <c r="F24" s="22">
        <f>F25+F26+F27</f>
        <v>2</v>
      </c>
      <c r="G24" s="14">
        <f>SUM(G25:G29)</f>
        <v>466</v>
      </c>
      <c r="H24" s="14">
        <f t="shared" ref="H24:U24" si="3">SUM(H25:H29)</f>
        <v>138</v>
      </c>
      <c r="I24" s="22">
        <f t="shared" si="3"/>
        <v>328</v>
      </c>
      <c r="J24" s="22">
        <v>0</v>
      </c>
      <c r="K24" s="14">
        <v>0</v>
      </c>
      <c r="L24" s="14">
        <f t="shared" si="3"/>
        <v>12</v>
      </c>
      <c r="M24" s="22">
        <f t="shared" si="3"/>
        <v>6</v>
      </c>
      <c r="N24" s="22">
        <v>0</v>
      </c>
      <c r="O24" s="14">
        <v>0</v>
      </c>
      <c r="P24" s="14">
        <f t="shared" si="3"/>
        <v>152</v>
      </c>
      <c r="Q24" s="22">
        <f t="shared" si="3"/>
        <v>132</v>
      </c>
      <c r="R24" s="22">
        <f t="shared" si="3"/>
        <v>48</v>
      </c>
      <c r="S24" s="14">
        <f t="shared" si="3"/>
        <v>64</v>
      </c>
      <c r="T24" s="14">
        <f t="shared" si="3"/>
        <v>40</v>
      </c>
      <c r="U24" s="22">
        <f t="shared" si="3"/>
        <v>32</v>
      </c>
    </row>
    <row r="25" spans="1:21" ht="12.75" x14ac:dyDescent="0.15">
      <c r="A25" s="38" t="s">
        <v>149</v>
      </c>
      <c r="B25" s="9" t="s">
        <v>43</v>
      </c>
      <c r="C25" s="32" t="s">
        <v>31</v>
      </c>
      <c r="D25" s="32"/>
      <c r="E25" s="20">
        <f>F25+G25+L25+M25</f>
        <v>48</v>
      </c>
      <c r="F25" s="19">
        <v>2</v>
      </c>
      <c r="G25" s="19">
        <v>46</v>
      </c>
      <c r="H25" s="19">
        <v>46</v>
      </c>
      <c r="I25" s="19"/>
      <c r="J25" s="19"/>
      <c r="K25" s="19"/>
      <c r="L25" s="19"/>
      <c r="M25" s="19"/>
      <c r="N25" s="19"/>
      <c r="O25" s="19"/>
      <c r="P25" s="19">
        <v>48</v>
      </c>
      <c r="Q25" s="19"/>
      <c r="R25" s="19"/>
      <c r="S25" s="19"/>
      <c r="T25" s="19"/>
      <c r="U25" s="19"/>
    </row>
    <row r="26" spans="1:21" ht="13.5" customHeight="1" x14ac:dyDescent="0.15">
      <c r="A26" s="38" t="s">
        <v>150</v>
      </c>
      <c r="B26" s="7" t="s">
        <v>5</v>
      </c>
      <c r="C26" s="25" t="s">
        <v>31</v>
      </c>
      <c r="D26" s="25"/>
      <c r="E26" s="20">
        <f>F26+G26</f>
        <v>56</v>
      </c>
      <c r="F26" s="21"/>
      <c r="G26" s="21">
        <v>56</v>
      </c>
      <c r="H26" s="21">
        <v>56</v>
      </c>
      <c r="I26" s="21"/>
      <c r="J26" s="19"/>
      <c r="K26" s="19"/>
      <c r="L26" s="19"/>
      <c r="M26" s="19"/>
      <c r="N26" s="19"/>
      <c r="O26" s="19"/>
      <c r="P26" s="21"/>
      <c r="Q26" s="21">
        <v>56</v>
      </c>
      <c r="R26" s="21"/>
      <c r="S26" s="21"/>
      <c r="T26" s="21"/>
      <c r="U26" s="21"/>
    </row>
    <row r="27" spans="1:21" ht="25.5" x14ac:dyDescent="0.15">
      <c r="A27" s="38" t="s">
        <v>151</v>
      </c>
      <c r="B27" s="7" t="s">
        <v>78</v>
      </c>
      <c r="C27" s="25"/>
      <c r="D27" s="25" t="s">
        <v>101</v>
      </c>
      <c r="E27" s="20">
        <f>F27+G27+L27+M27</f>
        <v>184</v>
      </c>
      <c r="F27" s="21"/>
      <c r="G27" s="21">
        <v>166</v>
      </c>
      <c r="H27" s="21"/>
      <c r="I27" s="21">
        <v>166</v>
      </c>
      <c r="J27" s="21"/>
      <c r="K27" s="21"/>
      <c r="L27" s="21">
        <v>12</v>
      </c>
      <c r="M27" s="21">
        <v>6</v>
      </c>
      <c r="N27" s="21"/>
      <c r="O27" s="21"/>
      <c r="P27" s="21">
        <v>36</v>
      </c>
      <c r="Q27" s="21">
        <v>38</v>
      </c>
      <c r="R27" s="21">
        <v>24</v>
      </c>
      <c r="S27" s="21">
        <v>32</v>
      </c>
      <c r="T27" s="21">
        <v>20</v>
      </c>
      <c r="U27" s="21">
        <v>16</v>
      </c>
    </row>
    <row r="28" spans="1:21" ht="24.75" customHeight="1" x14ac:dyDescent="0.15">
      <c r="A28" s="38" t="s">
        <v>152</v>
      </c>
      <c r="B28" s="7" t="s">
        <v>6</v>
      </c>
      <c r="C28" s="25" t="s">
        <v>154</v>
      </c>
      <c r="D28" s="25"/>
      <c r="E28" s="20">
        <f>G28</f>
        <v>162</v>
      </c>
      <c r="F28" s="21"/>
      <c r="G28" s="21">
        <v>162</v>
      </c>
      <c r="H28" s="21"/>
      <c r="I28" s="21">
        <v>162</v>
      </c>
      <c r="J28" s="21"/>
      <c r="K28" s="21"/>
      <c r="L28" s="21"/>
      <c r="M28" s="21"/>
      <c r="N28" s="21"/>
      <c r="O28" s="21"/>
      <c r="P28" s="21">
        <v>32</v>
      </c>
      <c r="Q28" s="21">
        <v>38</v>
      </c>
      <c r="R28" s="21">
        <v>24</v>
      </c>
      <c r="S28" s="21">
        <v>32</v>
      </c>
      <c r="T28" s="21">
        <v>20</v>
      </c>
      <c r="U28" s="21">
        <v>16</v>
      </c>
    </row>
    <row r="29" spans="1:21" ht="18.75" customHeight="1" thickBot="1" x14ac:dyDescent="0.2">
      <c r="A29" s="11" t="s">
        <v>153</v>
      </c>
      <c r="B29" s="8" t="s">
        <v>67</v>
      </c>
      <c r="C29" s="25" t="s">
        <v>102</v>
      </c>
      <c r="D29" s="26"/>
      <c r="E29" s="20">
        <f>G29</f>
        <v>36</v>
      </c>
      <c r="F29" s="27"/>
      <c r="G29" s="27">
        <v>36</v>
      </c>
      <c r="H29" s="27">
        <v>36</v>
      </c>
      <c r="I29" s="27"/>
      <c r="J29" s="27"/>
      <c r="K29" s="27"/>
      <c r="L29" s="27"/>
      <c r="M29" s="27"/>
      <c r="N29" s="27"/>
      <c r="O29" s="27"/>
      <c r="P29" s="27">
        <v>36</v>
      </c>
      <c r="Q29" s="27"/>
      <c r="R29" s="27"/>
      <c r="S29" s="27"/>
      <c r="T29" s="27"/>
      <c r="U29" s="27"/>
    </row>
    <row r="30" spans="1:21" s="4" customFormat="1" ht="30.75" customHeight="1" thickBot="1" x14ac:dyDescent="0.2">
      <c r="A30" s="65" t="s">
        <v>44</v>
      </c>
      <c r="B30" s="14" t="s">
        <v>250</v>
      </c>
      <c r="C30" s="14">
        <v>2</v>
      </c>
      <c r="D30" s="14">
        <v>0</v>
      </c>
      <c r="E30" s="22">
        <f>F30+G30</f>
        <v>194</v>
      </c>
      <c r="F30" s="22">
        <f>F31+F32</f>
        <v>2</v>
      </c>
      <c r="G30" s="22">
        <f>G31+G32+G33+G34</f>
        <v>192</v>
      </c>
      <c r="H30" s="22">
        <f>H31+H32+H33+H34</f>
        <v>142</v>
      </c>
      <c r="I30" s="22">
        <f>I31+I32+I33+I34</f>
        <v>50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44</v>
      </c>
      <c r="Q30" s="22">
        <v>114</v>
      </c>
      <c r="R30" s="22">
        <f>R34</f>
        <v>36</v>
      </c>
      <c r="S30" s="22">
        <v>0</v>
      </c>
      <c r="T30" s="22">
        <v>0</v>
      </c>
      <c r="U30" s="22">
        <v>0</v>
      </c>
    </row>
    <row r="31" spans="1:21" ht="13.5" customHeight="1" x14ac:dyDescent="0.15">
      <c r="A31" s="37" t="s">
        <v>155</v>
      </c>
      <c r="B31" s="9" t="s">
        <v>62</v>
      </c>
      <c r="C31" s="24" t="s">
        <v>28</v>
      </c>
      <c r="D31" s="24"/>
      <c r="E31" s="18">
        <f>F31+G31</f>
        <v>78</v>
      </c>
      <c r="F31" s="19">
        <v>2</v>
      </c>
      <c r="G31" s="19">
        <v>76</v>
      </c>
      <c r="H31" s="19">
        <v>60</v>
      </c>
      <c r="I31" s="19">
        <v>16</v>
      </c>
      <c r="J31" s="19"/>
      <c r="K31" s="19"/>
      <c r="L31" s="19"/>
      <c r="M31" s="19"/>
      <c r="N31" s="19"/>
      <c r="O31" s="19"/>
      <c r="P31" s="19" t="s">
        <v>160</v>
      </c>
      <c r="Q31" s="19" t="s">
        <v>161</v>
      </c>
      <c r="R31" s="19"/>
      <c r="S31" s="19"/>
      <c r="T31" s="19"/>
      <c r="U31" s="19"/>
    </row>
    <row r="32" spans="1:21" ht="27.95" customHeight="1" x14ac:dyDescent="0.15">
      <c r="A32" s="38" t="s">
        <v>156</v>
      </c>
      <c r="B32" s="7" t="s">
        <v>63</v>
      </c>
      <c r="C32" s="25" t="s">
        <v>31</v>
      </c>
      <c r="D32" s="25"/>
      <c r="E32" s="20">
        <f>F32+G32</f>
        <v>44</v>
      </c>
      <c r="F32" s="21"/>
      <c r="G32" s="21">
        <f>H32+I32</f>
        <v>44</v>
      </c>
      <c r="H32" s="21">
        <v>30</v>
      </c>
      <c r="I32" s="21">
        <v>14</v>
      </c>
      <c r="J32" s="21"/>
      <c r="K32" s="21"/>
      <c r="L32" s="21"/>
      <c r="M32" s="21"/>
      <c r="N32" s="21"/>
      <c r="O32" s="21"/>
      <c r="P32" s="21"/>
      <c r="Q32" s="21">
        <v>44</v>
      </c>
      <c r="R32" s="21"/>
      <c r="S32" s="21"/>
      <c r="T32" s="21"/>
      <c r="U32" s="21"/>
    </row>
    <row r="33" spans="1:21" ht="26.45" customHeight="1" x14ac:dyDescent="0.15">
      <c r="A33" s="7" t="s">
        <v>157</v>
      </c>
      <c r="B33" s="7" t="s">
        <v>73</v>
      </c>
      <c r="C33" s="25" t="s">
        <v>31</v>
      </c>
      <c r="D33" s="15"/>
      <c r="E33" s="15">
        <f>G33</f>
        <v>36</v>
      </c>
      <c r="F33" s="15"/>
      <c r="G33" s="15">
        <f>H33+I33</f>
        <v>36</v>
      </c>
      <c r="H33" s="15">
        <v>26</v>
      </c>
      <c r="I33" s="15">
        <v>10</v>
      </c>
      <c r="J33" s="15"/>
      <c r="K33" s="15"/>
      <c r="L33" s="15"/>
      <c r="M33" s="15"/>
      <c r="N33" s="15"/>
      <c r="O33" s="15"/>
      <c r="P33" s="15"/>
      <c r="Q33" s="15">
        <v>36</v>
      </c>
      <c r="R33" s="15"/>
      <c r="S33" s="7"/>
      <c r="T33" s="7"/>
      <c r="U33" s="7"/>
    </row>
    <row r="34" spans="1:21" ht="26.45" customHeight="1" thickBot="1" x14ac:dyDescent="0.2">
      <c r="A34" s="7" t="s">
        <v>158</v>
      </c>
      <c r="B34" s="7" t="s">
        <v>159</v>
      </c>
      <c r="C34" s="25" t="s">
        <v>31</v>
      </c>
      <c r="D34" s="15"/>
      <c r="E34" s="15">
        <f>G34</f>
        <v>36</v>
      </c>
      <c r="F34" s="15"/>
      <c r="G34" s="15">
        <f>H34+I34</f>
        <v>36</v>
      </c>
      <c r="H34" s="15">
        <v>26</v>
      </c>
      <c r="I34" s="15">
        <v>10</v>
      </c>
      <c r="J34" s="15"/>
      <c r="K34" s="15"/>
      <c r="L34" s="15"/>
      <c r="M34" s="15"/>
      <c r="N34" s="15"/>
      <c r="O34" s="15"/>
      <c r="P34" s="15"/>
      <c r="Q34" s="15"/>
      <c r="R34" s="15">
        <v>36</v>
      </c>
      <c r="S34" s="15"/>
      <c r="T34" s="15"/>
      <c r="U34" s="15"/>
    </row>
    <row r="35" spans="1:21" ht="22.5" customHeight="1" thickBot="1" x14ac:dyDescent="0.2">
      <c r="A35" s="65" t="s">
        <v>132</v>
      </c>
      <c r="B35" s="14" t="s">
        <v>133</v>
      </c>
      <c r="C35" s="75">
        <f>C36+C49</f>
        <v>24</v>
      </c>
      <c r="D35" s="75">
        <f>D36+D49</f>
        <v>9</v>
      </c>
      <c r="E35" s="22">
        <f>E36+E49</f>
        <v>3424</v>
      </c>
      <c r="F35" s="22">
        <f t="shared" ref="F35:M35" si="4">F36+F49</f>
        <v>74</v>
      </c>
      <c r="G35" s="14">
        <f t="shared" si="4"/>
        <v>2144</v>
      </c>
      <c r="H35" s="14">
        <f t="shared" si="4"/>
        <v>1094</v>
      </c>
      <c r="I35" s="22">
        <f t="shared" si="4"/>
        <v>1026</v>
      </c>
      <c r="J35" s="22">
        <f t="shared" si="4"/>
        <v>24</v>
      </c>
      <c r="K35" s="14">
        <f t="shared" si="4"/>
        <v>1044</v>
      </c>
      <c r="L35" s="14">
        <f t="shared" si="4"/>
        <v>108</v>
      </c>
      <c r="M35" s="22">
        <f t="shared" si="4"/>
        <v>54</v>
      </c>
      <c r="N35" s="22" t="s">
        <v>240</v>
      </c>
      <c r="O35" s="14" t="s">
        <v>240</v>
      </c>
      <c r="P35" s="14">
        <f t="shared" ref="P35:U35" si="5">P36+P49</f>
        <v>398</v>
      </c>
      <c r="Q35" s="22">
        <f t="shared" si="5"/>
        <v>456</v>
      </c>
      <c r="R35" s="22">
        <f t="shared" si="5"/>
        <v>348</v>
      </c>
      <c r="S35" s="14">
        <f t="shared" si="5"/>
        <v>440</v>
      </c>
      <c r="T35" s="14">
        <f t="shared" si="5"/>
        <v>320</v>
      </c>
      <c r="U35" s="22">
        <f t="shared" si="5"/>
        <v>256</v>
      </c>
    </row>
    <row r="36" spans="1:21" s="5" customFormat="1" ht="26.25" customHeight="1" thickBot="1" x14ac:dyDescent="0.2">
      <c r="A36" s="66" t="s">
        <v>20</v>
      </c>
      <c r="B36" s="16" t="s">
        <v>131</v>
      </c>
      <c r="C36" s="14">
        <v>8</v>
      </c>
      <c r="D36" s="67" t="s">
        <v>0</v>
      </c>
      <c r="E36" s="68">
        <f>SUM(E37:E48)</f>
        <v>806</v>
      </c>
      <c r="F36" s="68">
        <f>F37+F39+F40+F41+F42+F43+F44+F45+F46+F47+F48</f>
        <v>24</v>
      </c>
      <c r="G36" s="68">
        <f>G37+G38+G39+G40+G41+G42+G43+G44+G45+G46+G47+G48</f>
        <v>764</v>
      </c>
      <c r="H36" s="68">
        <f>SUM(H37:H48)</f>
        <v>426</v>
      </c>
      <c r="I36" s="68">
        <f>SUM(I37:I48)</f>
        <v>338</v>
      </c>
      <c r="J36" s="68">
        <v>0</v>
      </c>
      <c r="K36" s="68">
        <v>0</v>
      </c>
      <c r="L36" s="68">
        <f>SUM(L37:L48)</f>
        <v>12</v>
      </c>
      <c r="M36" s="68">
        <f>SUM(M37:M48)</f>
        <v>6</v>
      </c>
      <c r="N36" s="68">
        <v>0</v>
      </c>
      <c r="O36" s="68">
        <v>0</v>
      </c>
      <c r="P36" s="68">
        <v>236</v>
      </c>
      <c r="Q36" s="68">
        <v>304</v>
      </c>
      <c r="R36" s="68">
        <v>0</v>
      </c>
      <c r="S36" s="68">
        <f>SUM(S37:S48)</f>
        <v>112</v>
      </c>
      <c r="T36" s="68">
        <v>0</v>
      </c>
      <c r="U36" s="69">
        <f>SUM(U37:U48)</f>
        <v>136</v>
      </c>
    </row>
    <row r="37" spans="1:21" ht="12.75" x14ac:dyDescent="0.15">
      <c r="A37" s="29" t="s">
        <v>162</v>
      </c>
      <c r="B37" s="10" t="s">
        <v>253</v>
      </c>
      <c r="C37" s="24"/>
      <c r="D37" s="24" t="s">
        <v>30</v>
      </c>
      <c r="E37" s="18">
        <f>F37+G37+L37+M37</f>
        <v>82</v>
      </c>
      <c r="F37" s="19">
        <v>2</v>
      </c>
      <c r="G37" s="19">
        <f>H37+I37</f>
        <v>62</v>
      </c>
      <c r="H37" s="19">
        <v>32</v>
      </c>
      <c r="I37" s="19">
        <v>30</v>
      </c>
      <c r="J37" s="19"/>
      <c r="K37" s="19"/>
      <c r="L37" s="19">
        <v>12</v>
      </c>
      <c r="M37" s="19">
        <v>6</v>
      </c>
      <c r="N37" s="19"/>
      <c r="O37" s="19"/>
      <c r="P37" s="19">
        <v>64</v>
      </c>
      <c r="Q37" s="19"/>
      <c r="R37" s="19"/>
      <c r="S37" s="19"/>
      <c r="T37" s="19"/>
      <c r="U37" s="19"/>
    </row>
    <row r="38" spans="1:21" ht="12.75" x14ac:dyDescent="0.15">
      <c r="A38" s="29" t="s">
        <v>163</v>
      </c>
      <c r="B38" s="10" t="s">
        <v>74</v>
      </c>
      <c r="C38" s="24" t="s">
        <v>31</v>
      </c>
      <c r="D38" s="25"/>
      <c r="E38" s="18">
        <f t="shared" ref="E38:E48" si="6">F38+G38+L38+M38</f>
        <v>38</v>
      </c>
      <c r="F38" s="21"/>
      <c r="G38" s="19">
        <f>SUM(N38:U38)</f>
        <v>38</v>
      </c>
      <c r="H38" s="21">
        <v>20</v>
      </c>
      <c r="I38" s="21">
        <v>18</v>
      </c>
      <c r="J38" s="19"/>
      <c r="K38" s="19"/>
      <c r="L38" s="19"/>
      <c r="M38" s="19"/>
      <c r="N38" s="21"/>
      <c r="O38" s="21"/>
      <c r="P38" s="21"/>
      <c r="Q38" s="21">
        <v>38</v>
      </c>
      <c r="R38" s="21"/>
      <c r="S38" s="21"/>
      <c r="T38" s="21"/>
      <c r="U38" s="21"/>
    </row>
    <row r="39" spans="1:21" ht="12.75" x14ac:dyDescent="0.15">
      <c r="A39" s="29" t="s">
        <v>164</v>
      </c>
      <c r="B39" s="10" t="s">
        <v>64</v>
      </c>
      <c r="C39" s="24" t="s">
        <v>31</v>
      </c>
      <c r="D39" s="25"/>
      <c r="E39" s="18">
        <f>F39+G39</f>
        <v>64</v>
      </c>
      <c r="F39" s="21">
        <v>2</v>
      </c>
      <c r="G39" s="19">
        <v>62</v>
      </c>
      <c r="H39" s="21">
        <v>38</v>
      </c>
      <c r="I39" s="21">
        <v>24</v>
      </c>
      <c r="J39" s="21"/>
      <c r="K39" s="21"/>
      <c r="L39" s="21"/>
      <c r="M39" s="21"/>
      <c r="N39" s="21"/>
      <c r="O39" s="21"/>
      <c r="P39" s="21">
        <v>64</v>
      </c>
      <c r="Q39" s="21"/>
      <c r="R39" s="21"/>
      <c r="S39" s="21"/>
      <c r="T39" s="21"/>
      <c r="U39" s="21"/>
    </row>
    <row r="40" spans="1:21" ht="25.5" x14ac:dyDescent="0.15">
      <c r="A40" s="29" t="s">
        <v>165</v>
      </c>
      <c r="B40" s="10" t="s">
        <v>65</v>
      </c>
      <c r="C40" s="24" t="s">
        <v>28</v>
      </c>
      <c r="D40" s="25"/>
      <c r="E40" s="18">
        <f>F40+G40</f>
        <v>140</v>
      </c>
      <c r="F40" s="21">
        <v>6</v>
      </c>
      <c r="G40" s="19">
        <f>H40+I40</f>
        <v>134</v>
      </c>
      <c r="H40" s="21">
        <v>60</v>
      </c>
      <c r="I40" s="21">
        <v>74</v>
      </c>
      <c r="J40" s="21"/>
      <c r="K40" s="21"/>
      <c r="L40" s="21"/>
      <c r="M40" s="21"/>
      <c r="N40" s="21"/>
      <c r="O40" s="21"/>
      <c r="P40" s="21" t="s">
        <v>168</v>
      </c>
      <c r="Q40" s="21" t="s">
        <v>169</v>
      </c>
      <c r="R40" s="21"/>
      <c r="S40" s="21"/>
      <c r="T40" s="21"/>
      <c r="U40" s="21"/>
    </row>
    <row r="41" spans="1:21" ht="25.5" customHeight="1" x14ac:dyDescent="0.15">
      <c r="A41" s="29" t="s">
        <v>166</v>
      </c>
      <c r="B41" s="10" t="s">
        <v>79</v>
      </c>
      <c r="C41" s="25" t="s">
        <v>31</v>
      </c>
      <c r="D41" s="25"/>
      <c r="E41" s="18">
        <f t="shared" si="6"/>
        <v>48</v>
      </c>
      <c r="F41" s="21"/>
      <c r="G41" s="19">
        <f>H41+I41</f>
        <v>48</v>
      </c>
      <c r="H41" s="21">
        <v>26</v>
      </c>
      <c r="I41" s="21">
        <v>22</v>
      </c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>
        <v>48</v>
      </c>
    </row>
    <row r="42" spans="1:21" ht="12.75" x14ac:dyDescent="0.15">
      <c r="A42" s="29" t="s">
        <v>167</v>
      </c>
      <c r="B42" s="10" t="s">
        <v>46</v>
      </c>
      <c r="C42" s="25" t="s">
        <v>31</v>
      </c>
      <c r="D42" s="25"/>
      <c r="E42" s="18">
        <f t="shared" si="6"/>
        <v>68</v>
      </c>
      <c r="F42" s="21">
        <v>2</v>
      </c>
      <c r="G42" s="19">
        <v>66</v>
      </c>
      <c r="H42" s="21">
        <v>66</v>
      </c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>
        <v>68</v>
      </c>
      <c r="T42" s="21"/>
      <c r="U42" s="21"/>
    </row>
    <row r="43" spans="1:21" ht="12.75" x14ac:dyDescent="0.15">
      <c r="A43" s="29" t="s">
        <v>80</v>
      </c>
      <c r="B43" s="10" t="s">
        <v>81</v>
      </c>
      <c r="C43" s="25" t="s">
        <v>31</v>
      </c>
      <c r="D43" s="25"/>
      <c r="E43" s="18">
        <f t="shared" si="6"/>
        <v>48</v>
      </c>
      <c r="F43" s="21"/>
      <c r="G43" s="19">
        <f t="shared" ref="G43:G48" si="7">H43+I43</f>
        <v>48</v>
      </c>
      <c r="H43" s="21">
        <v>26</v>
      </c>
      <c r="I43" s="21">
        <v>22</v>
      </c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>
        <v>48</v>
      </c>
    </row>
    <row r="44" spans="1:21" ht="12.75" x14ac:dyDescent="0.15">
      <c r="A44" s="29" t="s">
        <v>82</v>
      </c>
      <c r="B44" s="10" t="s">
        <v>83</v>
      </c>
      <c r="C44" s="25" t="s">
        <v>31</v>
      </c>
      <c r="D44" s="25"/>
      <c r="E44" s="18">
        <f t="shared" si="6"/>
        <v>114</v>
      </c>
      <c r="F44" s="21">
        <v>6</v>
      </c>
      <c r="G44" s="19">
        <f t="shared" si="7"/>
        <v>108</v>
      </c>
      <c r="H44" s="21">
        <v>50</v>
      </c>
      <c r="I44" s="21">
        <v>58</v>
      </c>
      <c r="J44" s="21"/>
      <c r="K44" s="21"/>
      <c r="L44" s="21"/>
      <c r="M44" s="21"/>
      <c r="N44" s="21"/>
      <c r="O44" s="21"/>
      <c r="P44" s="21"/>
      <c r="Q44" s="21">
        <v>114</v>
      </c>
      <c r="R44" s="21"/>
      <c r="S44" s="21"/>
      <c r="T44" s="21"/>
      <c r="U44" s="21"/>
    </row>
    <row r="45" spans="1:21" ht="25.5" x14ac:dyDescent="0.15">
      <c r="A45" s="29" t="s">
        <v>84</v>
      </c>
      <c r="B45" s="10" t="s">
        <v>85</v>
      </c>
      <c r="C45" s="25" t="s">
        <v>31</v>
      </c>
      <c r="D45" s="26"/>
      <c r="E45" s="18">
        <f t="shared" si="6"/>
        <v>44</v>
      </c>
      <c r="F45" s="27"/>
      <c r="G45" s="19">
        <f t="shared" si="7"/>
        <v>44</v>
      </c>
      <c r="H45" s="27">
        <v>20</v>
      </c>
      <c r="I45" s="27">
        <v>24</v>
      </c>
      <c r="J45" s="27"/>
      <c r="K45" s="27"/>
      <c r="L45" s="27"/>
      <c r="M45" s="27"/>
      <c r="N45" s="27"/>
      <c r="O45" s="27"/>
      <c r="P45" s="27"/>
      <c r="Q45" s="27"/>
      <c r="R45" s="27"/>
      <c r="S45" s="21">
        <v>44</v>
      </c>
      <c r="T45" s="21"/>
      <c r="U45" s="21"/>
    </row>
    <row r="46" spans="1:21" ht="12.75" x14ac:dyDescent="0.15">
      <c r="A46" s="29" t="s">
        <v>47</v>
      </c>
      <c r="B46" s="10" t="s">
        <v>86</v>
      </c>
      <c r="C46" s="25" t="s">
        <v>31</v>
      </c>
      <c r="D46" s="26"/>
      <c r="E46" s="18">
        <f>F46+G46</f>
        <v>44</v>
      </c>
      <c r="F46" s="27">
        <v>2</v>
      </c>
      <c r="G46" s="19">
        <f t="shared" si="7"/>
        <v>42</v>
      </c>
      <c r="H46" s="27">
        <v>24</v>
      </c>
      <c r="I46" s="27">
        <v>18</v>
      </c>
      <c r="J46" s="27"/>
      <c r="K46" s="27"/>
      <c r="L46" s="27"/>
      <c r="M46" s="27"/>
      <c r="N46" s="27"/>
      <c r="O46" s="27"/>
      <c r="P46" s="27">
        <v>44</v>
      </c>
      <c r="Q46" s="27"/>
      <c r="R46" s="27"/>
      <c r="S46" s="21"/>
      <c r="T46" s="21"/>
      <c r="U46" s="21"/>
    </row>
    <row r="47" spans="1:21" ht="12.75" x14ac:dyDescent="0.15">
      <c r="A47" s="29" t="s">
        <v>66</v>
      </c>
      <c r="B47" s="10" t="s">
        <v>87</v>
      </c>
      <c r="C47" s="25" t="s">
        <v>31</v>
      </c>
      <c r="D47" s="26"/>
      <c r="E47" s="18">
        <f t="shared" si="6"/>
        <v>76</v>
      </c>
      <c r="F47" s="27">
        <v>4</v>
      </c>
      <c r="G47" s="19">
        <f t="shared" si="7"/>
        <v>72</v>
      </c>
      <c r="H47" s="27">
        <v>32</v>
      </c>
      <c r="I47" s="27">
        <v>40</v>
      </c>
      <c r="J47" s="27"/>
      <c r="K47" s="27"/>
      <c r="L47" s="27"/>
      <c r="M47" s="27"/>
      <c r="N47" s="27"/>
      <c r="O47" s="27"/>
      <c r="P47" s="27"/>
      <c r="Q47" s="27">
        <v>76</v>
      </c>
      <c r="R47" s="27"/>
      <c r="S47" s="21"/>
      <c r="T47" s="21"/>
      <c r="U47" s="21"/>
    </row>
    <row r="48" spans="1:21" ht="26.25" thickBot="1" x14ac:dyDescent="0.2">
      <c r="A48" s="29" t="s">
        <v>88</v>
      </c>
      <c r="B48" s="10" t="s">
        <v>89</v>
      </c>
      <c r="C48" s="25" t="s">
        <v>31</v>
      </c>
      <c r="D48" s="26"/>
      <c r="E48" s="18">
        <f t="shared" si="6"/>
        <v>40</v>
      </c>
      <c r="F48" s="27"/>
      <c r="G48" s="19">
        <f t="shared" si="7"/>
        <v>40</v>
      </c>
      <c r="H48" s="27">
        <v>32</v>
      </c>
      <c r="I48" s="27">
        <v>8</v>
      </c>
      <c r="J48" s="27"/>
      <c r="K48" s="27"/>
      <c r="L48" s="27"/>
      <c r="M48" s="27"/>
      <c r="N48" s="27"/>
      <c r="O48" s="27"/>
      <c r="P48" s="27"/>
      <c r="Q48" s="27"/>
      <c r="R48" s="27"/>
      <c r="S48" s="21"/>
      <c r="T48" s="21"/>
      <c r="U48" s="21">
        <v>40</v>
      </c>
    </row>
    <row r="49" spans="1:22" s="4" customFormat="1" ht="28.5" customHeight="1" thickBot="1" x14ac:dyDescent="0.2">
      <c r="A49" s="61" t="s">
        <v>56</v>
      </c>
      <c r="B49" s="61" t="s">
        <v>69</v>
      </c>
      <c r="C49" s="75">
        <f>C50+C57+C63+C70+C78+C84</f>
        <v>16</v>
      </c>
      <c r="D49" s="75">
        <f>D50+D57+D63+D70+D78+D84</f>
        <v>8</v>
      </c>
      <c r="E49" s="14">
        <f>E50+E57+E63+E70+E78+E84</f>
        <v>2618</v>
      </c>
      <c r="F49" s="75">
        <f t="shared" ref="F49:U49" si="8">F50+F57+F63+F70+F78+F84</f>
        <v>50</v>
      </c>
      <c r="G49" s="75">
        <f t="shared" si="8"/>
        <v>1380</v>
      </c>
      <c r="H49" s="75">
        <f t="shared" si="8"/>
        <v>668</v>
      </c>
      <c r="I49" s="75">
        <f t="shared" si="8"/>
        <v>688</v>
      </c>
      <c r="J49" s="75">
        <f t="shared" si="8"/>
        <v>24</v>
      </c>
      <c r="K49" s="75">
        <f t="shared" si="8"/>
        <v>1044</v>
      </c>
      <c r="L49" s="75">
        <f t="shared" si="8"/>
        <v>96</v>
      </c>
      <c r="M49" s="75">
        <f t="shared" si="8"/>
        <v>48</v>
      </c>
      <c r="N49" s="75">
        <f t="shared" si="8"/>
        <v>0</v>
      </c>
      <c r="O49" s="75">
        <f t="shared" si="8"/>
        <v>0</v>
      </c>
      <c r="P49" s="75">
        <f t="shared" si="8"/>
        <v>162</v>
      </c>
      <c r="Q49" s="75">
        <f t="shared" si="8"/>
        <v>152</v>
      </c>
      <c r="R49" s="75">
        <f t="shared" si="8"/>
        <v>348</v>
      </c>
      <c r="S49" s="75">
        <f t="shared" si="8"/>
        <v>328</v>
      </c>
      <c r="T49" s="75">
        <f t="shared" si="8"/>
        <v>320</v>
      </c>
      <c r="U49" s="75">
        <f t="shared" si="8"/>
        <v>120</v>
      </c>
    </row>
    <row r="50" spans="1:22" ht="29.1" customHeight="1" thickBot="1" x14ac:dyDescent="0.2">
      <c r="A50" s="52" t="s">
        <v>170</v>
      </c>
      <c r="B50" s="52" t="s">
        <v>91</v>
      </c>
      <c r="C50" s="48" t="s">
        <v>247</v>
      </c>
      <c r="D50" s="48" t="s">
        <v>0</v>
      </c>
      <c r="E50" s="49" t="s">
        <v>257</v>
      </c>
      <c r="F50" s="50">
        <f t="shared" ref="F50:U50" si="9">F51+F52+F53</f>
        <v>6</v>
      </c>
      <c r="G50" s="50">
        <f t="shared" si="9"/>
        <v>214</v>
      </c>
      <c r="H50" s="50">
        <f t="shared" si="9"/>
        <v>110</v>
      </c>
      <c r="I50" s="50">
        <f t="shared" si="9"/>
        <v>104</v>
      </c>
      <c r="J50" s="50">
        <f t="shared" si="9"/>
        <v>0</v>
      </c>
      <c r="K50" s="50" t="s">
        <v>221</v>
      </c>
      <c r="L50" s="49">
        <f>SUM(L51:L55)</f>
        <v>12</v>
      </c>
      <c r="M50" s="50" t="s">
        <v>248</v>
      </c>
      <c r="N50" s="50">
        <f t="shared" si="9"/>
        <v>0</v>
      </c>
      <c r="O50" s="50">
        <f t="shared" si="9"/>
        <v>0</v>
      </c>
      <c r="P50" s="50" t="s">
        <v>183</v>
      </c>
      <c r="Q50" s="50" t="s">
        <v>182</v>
      </c>
      <c r="R50" s="50">
        <f t="shared" si="9"/>
        <v>0</v>
      </c>
      <c r="S50" s="50">
        <f t="shared" si="9"/>
        <v>0</v>
      </c>
      <c r="T50" s="50">
        <f t="shared" si="9"/>
        <v>0</v>
      </c>
      <c r="U50" s="50">
        <f t="shared" si="9"/>
        <v>0</v>
      </c>
    </row>
    <row r="51" spans="1:22" ht="25.5" x14ac:dyDescent="0.15">
      <c r="A51" s="70" t="s">
        <v>171</v>
      </c>
      <c r="B51" s="10" t="s">
        <v>92</v>
      </c>
      <c r="C51" s="24" t="s">
        <v>28</v>
      </c>
      <c r="D51" s="24"/>
      <c r="E51" s="18" t="s">
        <v>254</v>
      </c>
      <c r="F51" s="21">
        <v>2</v>
      </c>
      <c r="G51" s="19">
        <f>H51+I51</f>
        <v>68</v>
      </c>
      <c r="H51" s="21">
        <v>34</v>
      </c>
      <c r="I51" s="21">
        <v>34</v>
      </c>
      <c r="J51" s="19"/>
      <c r="K51" s="30"/>
      <c r="L51" s="30">
        <v>6</v>
      </c>
      <c r="M51" s="30"/>
      <c r="N51" s="19"/>
      <c r="O51" s="19"/>
      <c r="P51" s="19" t="s">
        <v>179</v>
      </c>
      <c r="Q51" s="40" t="s">
        <v>255</v>
      </c>
      <c r="R51" s="19"/>
      <c r="S51" s="19"/>
      <c r="T51" s="19"/>
      <c r="U51" s="19"/>
      <c r="V51" s="1">
        <f>SUM(N51:U51)</f>
        <v>0</v>
      </c>
    </row>
    <row r="52" spans="1:22" ht="25.5" x14ac:dyDescent="0.15">
      <c r="A52" s="38" t="s">
        <v>172</v>
      </c>
      <c r="B52" s="7" t="s">
        <v>93</v>
      </c>
      <c r="C52" s="24" t="s">
        <v>28</v>
      </c>
      <c r="D52" s="25"/>
      <c r="E52" s="18" t="s">
        <v>254</v>
      </c>
      <c r="F52" s="21">
        <v>2</v>
      </c>
      <c r="G52" s="19">
        <f>H52+I52</f>
        <v>68</v>
      </c>
      <c r="H52" s="21">
        <v>30</v>
      </c>
      <c r="I52" s="21">
        <v>38</v>
      </c>
      <c r="J52" s="21"/>
      <c r="K52" s="21"/>
      <c r="L52" s="21">
        <v>6</v>
      </c>
      <c r="M52" s="21"/>
      <c r="N52" s="21"/>
      <c r="O52" s="21"/>
      <c r="P52" s="21" t="s">
        <v>180</v>
      </c>
      <c r="Q52" s="21" t="s">
        <v>181</v>
      </c>
      <c r="R52" s="31"/>
      <c r="S52" s="21"/>
      <c r="T52" s="21"/>
      <c r="U52" s="21"/>
      <c r="V52" s="1">
        <f>SUM(N52:U52)</f>
        <v>0</v>
      </c>
    </row>
    <row r="53" spans="1:22" ht="12.75" x14ac:dyDescent="0.15">
      <c r="A53" s="38" t="s">
        <v>173</v>
      </c>
      <c r="B53" s="7" t="s">
        <v>94</v>
      </c>
      <c r="C53" s="24" t="s">
        <v>31</v>
      </c>
      <c r="D53" s="25"/>
      <c r="E53" s="18" t="s">
        <v>256</v>
      </c>
      <c r="F53" s="21">
        <v>2</v>
      </c>
      <c r="G53" s="19">
        <f>H53+I53</f>
        <v>78</v>
      </c>
      <c r="H53" s="21">
        <v>46</v>
      </c>
      <c r="I53" s="21">
        <v>32</v>
      </c>
      <c r="J53" s="21"/>
      <c r="K53" s="21"/>
      <c r="L53" s="21"/>
      <c r="M53" s="21"/>
      <c r="N53" s="21"/>
      <c r="O53" s="21"/>
      <c r="P53" s="21">
        <v>80</v>
      </c>
      <c r="Q53" s="21"/>
      <c r="R53" s="21"/>
      <c r="S53" s="21"/>
      <c r="T53" s="21"/>
      <c r="U53" s="21"/>
      <c r="V53" s="1">
        <f>SUM(N53:U53)</f>
        <v>80</v>
      </c>
    </row>
    <row r="54" spans="1:22" ht="12.75" x14ac:dyDescent="0.15">
      <c r="A54" s="38" t="s">
        <v>174</v>
      </c>
      <c r="B54" s="7" t="s">
        <v>178</v>
      </c>
      <c r="C54" s="24" t="s">
        <v>31</v>
      </c>
      <c r="D54" s="26"/>
      <c r="E54" s="27">
        <v>72</v>
      </c>
      <c r="F54" s="27"/>
      <c r="G54" s="27"/>
      <c r="H54" s="27"/>
      <c r="I54" s="27"/>
      <c r="J54" s="27"/>
      <c r="K54" s="27">
        <v>72</v>
      </c>
      <c r="L54" s="27"/>
      <c r="M54" s="27"/>
      <c r="N54" s="27"/>
      <c r="O54" s="27"/>
      <c r="P54" s="27"/>
      <c r="Q54" s="27" t="s">
        <v>100</v>
      </c>
      <c r="R54" s="27"/>
      <c r="S54" s="27"/>
      <c r="T54" s="27"/>
      <c r="U54" s="27"/>
    </row>
    <row r="55" spans="1:22" ht="12.75" x14ac:dyDescent="0.15">
      <c r="A55" s="38" t="s">
        <v>175</v>
      </c>
      <c r="B55" s="7" t="s">
        <v>252</v>
      </c>
      <c r="C55" s="24" t="s">
        <v>31</v>
      </c>
      <c r="D55" s="26"/>
      <c r="E55" s="27">
        <v>108</v>
      </c>
      <c r="F55" s="27"/>
      <c r="G55" s="27"/>
      <c r="H55" s="27"/>
      <c r="I55" s="27"/>
      <c r="J55" s="27"/>
      <c r="K55" s="27">
        <v>108</v>
      </c>
      <c r="L55" s="27"/>
      <c r="M55" s="27"/>
      <c r="N55" s="27"/>
      <c r="O55" s="27"/>
      <c r="P55" s="27"/>
      <c r="Q55" s="27" t="s">
        <v>125</v>
      </c>
      <c r="R55" s="27"/>
      <c r="S55" s="27"/>
      <c r="T55" s="27"/>
      <c r="U55" s="27"/>
    </row>
    <row r="56" spans="1:22" ht="13.5" thickBot="1" x14ac:dyDescent="0.2">
      <c r="A56" s="38" t="s">
        <v>176</v>
      </c>
      <c r="B56" s="7" t="s">
        <v>77</v>
      </c>
      <c r="C56" s="25"/>
      <c r="D56" s="26" t="s">
        <v>177</v>
      </c>
      <c r="E56" s="27">
        <v>6</v>
      </c>
      <c r="F56" s="27"/>
      <c r="G56" s="27"/>
      <c r="H56" s="27"/>
      <c r="I56" s="27"/>
      <c r="J56" s="27"/>
      <c r="K56" s="27"/>
      <c r="L56" s="28"/>
      <c r="M56" s="27">
        <v>6</v>
      </c>
      <c r="N56" s="27"/>
      <c r="O56" s="27"/>
      <c r="P56" s="27"/>
      <c r="Q56" s="27"/>
      <c r="R56" s="27"/>
      <c r="S56" s="27"/>
      <c r="T56" s="27"/>
      <c r="U56" s="27"/>
    </row>
    <row r="57" spans="1:22" ht="27.6" customHeight="1" thickBot="1" x14ac:dyDescent="0.2">
      <c r="A57" s="52" t="s">
        <v>90</v>
      </c>
      <c r="B57" s="52" t="s">
        <v>96</v>
      </c>
      <c r="C57" s="48" t="s">
        <v>247</v>
      </c>
      <c r="D57" s="48" t="s">
        <v>0</v>
      </c>
      <c r="E57" s="49" t="s">
        <v>261</v>
      </c>
      <c r="F57" s="50">
        <f>F58+F59</f>
        <v>0</v>
      </c>
      <c r="G57" s="50">
        <f>G58+G59</f>
        <v>96</v>
      </c>
      <c r="H57" s="50">
        <f>H58+H59</f>
        <v>48</v>
      </c>
      <c r="I57" s="50">
        <f>I58+I59</f>
        <v>48</v>
      </c>
      <c r="J57" s="50">
        <f>J58+J59</f>
        <v>0</v>
      </c>
      <c r="K57" s="49">
        <f>K60+K61</f>
        <v>108</v>
      </c>
      <c r="L57" s="49">
        <f>SUM(L58:L62)</f>
        <v>12</v>
      </c>
      <c r="M57" s="49">
        <f>SUM(M58:M62)</f>
        <v>6</v>
      </c>
      <c r="N57" s="50">
        <f t="shared" ref="N57:U57" si="10">N58+N59</f>
        <v>0</v>
      </c>
      <c r="O57" s="50">
        <f t="shared" si="10"/>
        <v>0</v>
      </c>
      <c r="P57" s="50">
        <f t="shared" si="10"/>
        <v>0</v>
      </c>
      <c r="Q57" s="50" t="s">
        <v>188</v>
      </c>
      <c r="R57" s="50" t="s">
        <v>189</v>
      </c>
      <c r="S57" s="50">
        <f t="shared" si="10"/>
        <v>0</v>
      </c>
      <c r="T57" s="50">
        <f t="shared" si="10"/>
        <v>0</v>
      </c>
      <c r="U57" s="50">
        <f t="shared" si="10"/>
        <v>0</v>
      </c>
    </row>
    <row r="58" spans="1:22" ht="25.5" x14ac:dyDescent="0.15">
      <c r="A58" s="29" t="s">
        <v>103</v>
      </c>
      <c r="B58" s="10" t="s">
        <v>97</v>
      </c>
      <c r="C58" s="24" t="s">
        <v>28</v>
      </c>
      <c r="D58" s="24"/>
      <c r="E58" s="18" t="s">
        <v>258</v>
      </c>
      <c r="F58" s="19"/>
      <c r="G58" s="19">
        <v>60</v>
      </c>
      <c r="H58" s="19">
        <v>30</v>
      </c>
      <c r="I58" s="19">
        <v>30</v>
      </c>
      <c r="J58" s="19"/>
      <c r="K58" s="19"/>
      <c r="L58" s="19">
        <v>6</v>
      </c>
      <c r="M58" s="19"/>
      <c r="N58" s="19"/>
      <c r="O58" s="19"/>
      <c r="P58" s="19"/>
      <c r="Q58" s="19" t="s">
        <v>216</v>
      </c>
      <c r="R58" s="40" t="s">
        <v>259</v>
      </c>
      <c r="S58" s="19"/>
      <c r="T58" s="19"/>
      <c r="U58" s="19"/>
      <c r="V58" s="1">
        <f>SUM(N58:U58)</f>
        <v>0</v>
      </c>
    </row>
    <row r="59" spans="1:22" ht="12.75" x14ac:dyDescent="0.15">
      <c r="A59" s="29" t="s">
        <v>104</v>
      </c>
      <c r="B59" s="10" t="s">
        <v>99</v>
      </c>
      <c r="C59" s="24" t="s">
        <v>31</v>
      </c>
      <c r="D59" s="25"/>
      <c r="E59" s="18" t="s">
        <v>260</v>
      </c>
      <c r="F59" s="21"/>
      <c r="G59" s="19">
        <f>H59+I59</f>
        <v>36</v>
      </c>
      <c r="H59" s="21">
        <v>18</v>
      </c>
      <c r="I59" s="21">
        <v>18</v>
      </c>
      <c r="J59" s="21"/>
      <c r="K59" s="21"/>
      <c r="L59" s="21">
        <v>6</v>
      </c>
      <c r="M59" s="21"/>
      <c r="N59" s="21"/>
      <c r="O59" s="21"/>
      <c r="P59" s="21"/>
      <c r="Q59" s="21"/>
      <c r="R59" s="21">
        <v>36</v>
      </c>
      <c r="S59" s="21"/>
      <c r="T59" s="21"/>
      <c r="U59" s="21"/>
      <c r="V59" s="1">
        <f>SUM(N59:U59)</f>
        <v>36</v>
      </c>
    </row>
    <row r="60" spans="1:22" ht="12" customHeight="1" x14ac:dyDescent="0.15">
      <c r="A60" s="29" t="s">
        <v>184</v>
      </c>
      <c r="B60" s="10" t="s">
        <v>186</v>
      </c>
      <c r="C60" s="24" t="s">
        <v>31</v>
      </c>
      <c r="D60" s="25"/>
      <c r="E60" s="21">
        <v>36</v>
      </c>
      <c r="F60" s="21"/>
      <c r="G60" s="21"/>
      <c r="H60" s="21"/>
      <c r="I60" s="21"/>
      <c r="J60" s="21"/>
      <c r="K60" s="21">
        <v>36</v>
      </c>
      <c r="L60" s="21"/>
      <c r="M60" s="21"/>
      <c r="N60" s="21"/>
      <c r="O60" s="21"/>
      <c r="P60" s="21"/>
      <c r="Q60" s="21"/>
      <c r="R60" s="21" t="s">
        <v>107</v>
      </c>
      <c r="S60" s="21"/>
      <c r="T60" s="21"/>
      <c r="U60" s="21"/>
    </row>
    <row r="61" spans="1:22" ht="15" customHeight="1" x14ac:dyDescent="0.15">
      <c r="A61" s="11" t="s">
        <v>185</v>
      </c>
      <c r="B61" s="7" t="s">
        <v>252</v>
      </c>
      <c r="C61" s="24" t="s">
        <v>31</v>
      </c>
      <c r="D61" s="25"/>
      <c r="E61" s="21">
        <v>72</v>
      </c>
      <c r="F61" s="21"/>
      <c r="G61" s="21"/>
      <c r="H61" s="21"/>
      <c r="I61" s="21"/>
      <c r="J61" s="21"/>
      <c r="K61" s="21">
        <v>72</v>
      </c>
      <c r="L61" s="21"/>
      <c r="M61" s="21"/>
      <c r="N61" s="21"/>
      <c r="O61" s="21"/>
      <c r="P61" s="21"/>
      <c r="Q61" s="21"/>
      <c r="R61" s="21" t="s">
        <v>68</v>
      </c>
      <c r="S61" s="21"/>
      <c r="T61" s="21"/>
      <c r="U61" s="21"/>
    </row>
    <row r="62" spans="1:22" ht="14.45" customHeight="1" thickBot="1" x14ac:dyDescent="0.2">
      <c r="A62" s="11" t="s">
        <v>187</v>
      </c>
      <c r="B62" s="11" t="s">
        <v>77</v>
      </c>
      <c r="C62" s="24"/>
      <c r="D62" s="26" t="s">
        <v>177</v>
      </c>
      <c r="E62" s="27">
        <v>6</v>
      </c>
      <c r="F62" s="27"/>
      <c r="G62" s="27"/>
      <c r="H62" s="27"/>
      <c r="I62" s="27"/>
      <c r="J62" s="27"/>
      <c r="K62" s="27"/>
      <c r="L62" s="28"/>
      <c r="M62" s="27">
        <v>6</v>
      </c>
      <c r="N62" s="27"/>
      <c r="O62" s="27"/>
      <c r="P62" s="27"/>
      <c r="Q62" s="27"/>
      <c r="R62" s="27"/>
      <c r="S62" s="27"/>
      <c r="T62" s="27"/>
      <c r="U62" s="27"/>
    </row>
    <row r="63" spans="1:22" ht="30.6" customHeight="1" thickBot="1" x14ac:dyDescent="0.2">
      <c r="A63" s="51" t="s">
        <v>95</v>
      </c>
      <c r="B63" s="51" t="s">
        <v>108</v>
      </c>
      <c r="C63" s="48" t="s">
        <v>247</v>
      </c>
      <c r="D63" s="48" t="s">
        <v>1</v>
      </c>
      <c r="E63" s="49">
        <v>586</v>
      </c>
      <c r="F63" s="49">
        <f t="shared" ref="F63:U63" si="11">SUM(F64:F66)</f>
        <v>14</v>
      </c>
      <c r="G63" s="49">
        <f t="shared" si="11"/>
        <v>248</v>
      </c>
      <c r="H63" s="49">
        <f t="shared" si="11"/>
        <v>110</v>
      </c>
      <c r="I63" s="49">
        <f t="shared" si="11"/>
        <v>114</v>
      </c>
      <c r="J63" s="49">
        <f t="shared" si="11"/>
        <v>24</v>
      </c>
      <c r="K63" s="49">
        <f>K67+K68</f>
        <v>288</v>
      </c>
      <c r="L63" s="49">
        <f>SUM(L64:L66)+L67+L68</f>
        <v>24</v>
      </c>
      <c r="M63" s="49">
        <v>12</v>
      </c>
      <c r="N63" s="49">
        <f t="shared" si="11"/>
        <v>0</v>
      </c>
      <c r="O63" s="49">
        <f t="shared" si="11"/>
        <v>0</v>
      </c>
      <c r="P63" s="49">
        <f t="shared" si="11"/>
        <v>0</v>
      </c>
      <c r="Q63" s="49">
        <f t="shared" si="11"/>
        <v>0</v>
      </c>
      <c r="R63" s="49">
        <v>120</v>
      </c>
      <c r="S63" s="49">
        <v>142</v>
      </c>
      <c r="T63" s="49">
        <f t="shared" si="11"/>
        <v>0</v>
      </c>
      <c r="U63" s="49">
        <f t="shared" si="11"/>
        <v>0</v>
      </c>
    </row>
    <row r="64" spans="1:22" ht="25.5" x14ac:dyDescent="0.15">
      <c r="A64" s="37" t="s">
        <v>106</v>
      </c>
      <c r="B64" s="9" t="s">
        <v>111</v>
      </c>
      <c r="C64" s="24"/>
      <c r="D64" s="24" t="s">
        <v>30</v>
      </c>
      <c r="E64" s="18">
        <f>F64+G64+L64+M64</f>
        <v>114</v>
      </c>
      <c r="F64" s="19">
        <v>6</v>
      </c>
      <c r="G64" s="19">
        <f>H64+I64</f>
        <v>90</v>
      </c>
      <c r="H64" s="19">
        <v>40</v>
      </c>
      <c r="I64" s="19">
        <v>50</v>
      </c>
      <c r="J64" s="19"/>
      <c r="K64" s="19"/>
      <c r="L64" s="19">
        <v>12</v>
      </c>
      <c r="M64" s="19">
        <v>6</v>
      </c>
      <c r="N64" s="19"/>
      <c r="O64" s="19"/>
      <c r="P64" s="19"/>
      <c r="Q64" s="19"/>
      <c r="R64" s="19">
        <v>96</v>
      </c>
      <c r="S64" s="19"/>
      <c r="T64" s="19"/>
      <c r="U64" s="19"/>
      <c r="V64" s="1">
        <f>SUM(N64:U64)</f>
        <v>96</v>
      </c>
    </row>
    <row r="65" spans="1:22" ht="25.5" x14ac:dyDescent="0.15">
      <c r="A65" s="37" t="s">
        <v>98</v>
      </c>
      <c r="B65" s="9" t="s">
        <v>75</v>
      </c>
      <c r="C65" s="24" t="s">
        <v>113</v>
      </c>
      <c r="D65" s="24"/>
      <c r="E65" s="18">
        <f>F65+G65+L65</f>
        <v>92</v>
      </c>
      <c r="F65" s="19">
        <v>4</v>
      </c>
      <c r="G65" s="19">
        <f>H65+I65+J65</f>
        <v>82</v>
      </c>
      <c r="H65" s="19">
        <v>28</v>
      </c>
      <c r="I65" s="19">
        <v>30</v>
      </c>
      <c r="J65" s="19">
        <v>24</v>
      </c>
      <c r="K65" s="19"/>
      <c r="L65" s="19">
        <v>6</v>
      </c>
      <c r="M65" s="19"/>
      <c r="N65" s="19"/>
      <c r="O65" s="19"/>
      <c r="P65" s="19"/>
      <c r="Q65" s="19"/>
      <c r="R65" s="40" t="s">
        <v>262</v>
      </c>
      <c r="S65" s="19" t="s">
        <v>263</v>
      </c>
      <c r="T65" s="19"/>
      <c r="U65" s="19"/>
      <c r="V65" s="1">
        <f>SUM(N65:U65)</f>
        <v>0</v>
      </c>
    </row>
    <row r="66" spans="1:22" ht="12.75" x14ac:dyDescent="0.15">
      <c r="A66" s="37" t="s">
        <v>190</v>
      </c>
      <c r="B66" s="9" t="s">
        <v>76</v>
      </c>
      <c r="C66" s="24" t="s">
        <v>31</v>
      </c>
      <c r="D66" s="24"/>
      <c r="E66" s="18">
        <f>F66+G66+L66</f>
        <v>86</v>
      </c>
      <c r="F66" s="19">
        <v>4</v>
      </c>
      <c r="G66" s="19">
        <f>H66+I66</f>
        <v>76</v>
      </c>
      <c r="H66" s="19">
        <v>42</v>
      </c>
      <c r="I66" s="19">
        <v>34</v>
      </c>
      <c r="J66" s="19"/>
      <c r="K66" s="19"/>
      <c r="L66" s="19">
        <v>6</v>
      </c>
      <c r="M66" s="19"/>
      <c r="N66" s="19"/>
      <c r="O66" s="19"/>
      <c r="P66" s="19"/>
      <c r="Q66" s="19"/>
      <c r="R66" s="19"/>
      <c r="S66" s="19">
        <v>80</v>
      </c>
      <c r="T66" s="19"/>
      <c r="U66" s="19"/>
      <c r="V66" s="1">
        <f>SUM(N66:U66)</f>
        <v>80</v>
      </c>
    </row>
    <row r="67" spans="1:22" ht="12.75" x14ac:dyDescent="0.15">
      <c r="A67" s="38" t="s">
        <v>191</v>
      </c>
      <c r="B67" s="7" t="s">
        <v>186</v>
      </c>
      <c r="C67" s="24" t="s">
        <v>31</v>
      </c>
      <c r="D67" s="25"/>
      <c r="E67" s="21">
        <v>144</v>
      </c>
      <c r="F67" s="21"/>
      <c r="G67" s="21"/>
      <c r="H67" s="21"/>
      <c r="I67" s="21"/>
      <c r="J67" s="21"/>
      <c r="K67" s="21">
        <v>144</v>
      </c>
      <c r="L67" s="21"/>
      <c r="M67" s="21"/>
      <c r="N67" s="21"/>
      <c r="O67" s="21"/>
      <c r="P67" s="21"/>
      <c r="Q67" s="21"/>
      <c r="R67" s="21" t="s">
        <v>107</v>
      </c>
      <c r="S67" s="21" t="s">
        <v>125</v>
      </c>
      <c r="T67" s="21"/>
      <c r="U67" s="21"/>
    </row>
    <row r="68" spans="1:22" ht="12.75" x14ac:dyDescent="0.15">
      <c r="A68" s="39" t="s">
        <v>192</v>
      </c>
      <c r="B68" s="7" t="s">
        <v>252</v>
      </c>
      <c r="C68" s="24" t="s">
        <v>31</v>
      </c>
      <c r="D68" s="25"/>
      <c r="E68" s="21">
        <v>144</v>
      </c>
      <c r="F68" s="21"/>
      <c r="G68" s="21"/>
      <c r="H68" s="21"/>
      <c r="I68" s="21"/>
      <c r="J68" s="21"/>
      <c r="K68" s="21">
        <v>144</v>
      </c>
      <c r="L68" s="21"/>
      <c r="M68" s="21"/>
      <c r="N68" s="21"/>
      <c r="O68" s="21"/>
      <c r="P68" s="21"/>
      <c r="Q68" s="21"/>
      <c r="R68" s="21"/>
      <c r="S68" s="21" t="s">
        <v>71</v>
      </c>
      <c r="T68" s="21"/>
      <c r="U68" s="21"/>
    </row>
    <row r="69" spans="1:22" ht="13.5" thickBot="1" x14ac:dyDescent="0.2">
      <c r="A69" s="38" t="s">
        <v>193</v>
      </c>
      <c r="B69" s="7" t="s">
        <v>77</v>
      </c>
      <c r="C69" s="24"/>
      <c r="D69" s="25" t="s">
        <v>177</v>
      </c>
      <c r="E69" s="21">
        <v>6</v>
      </c>
      <c r="F69" s="21"/>
      <c r="G69" s="21"/>
      <c r="H69" s="21"/>
      <c r="I69" s="21"/>
      <c r="J69" s="21"/>
      <c r="K69" s="21"/>
      <c r="L69" s="21"/>
      <c r="M69" s="21">
        <v>6</v>
      </c>
      <c r="N69" s="21"/>
      <c r="O69" s="21"/>
      <c r="P69" s="21"/>
      <c r="Q69" s="21"/>
      <c r="R69" s="21"/>
      <c r="S69" s="21"/>
      <c r="T69" s="21"/>
      <c r="U69" s="21"/>
    </row>
    <row r="70" spans="1:22" s="6" customFormat="1" ht="29.1" customHeight="1" thickBot="1" x14ac:dyDescent="0.2">
      <c r="A70" s="47" t="s">
        <v>194</v>
      </c>
      <c r="B70" s="51" t="s">
        <v>115</v>
      </c>
      <c r="C70" s="48" t="s">
        <v>1</v>
      </c>
      <c r="D70" s="48" t="s">
        <v>1</v>
      </c>
      <c r="E70" s="49">
        <v>640</v>
      </c>
      <c r="F70" s="49">
        <f>SUM(F71:F74)</f>
        <v>14</v>
      </c>
      <c r="G70" s="49">
        <f>SUM(G71:G74)</f>
        <v>374</v>
      </c>
      <c r="H70" s="49">
        <f>SUM(H71:H74)</f>
        <v>184</v>
      </c>
      <c r="I70" s="49">
        <f>SUM(I71:I74)</f>
        <v>190</v>
      </c>
      <c r="J70" s="49">
        <f>SUM(J71:J73)</f>
        <v>0</v>
      </c>
      <c r="K70" s="49">
        <f>K75+K76</f>
        <v>216</v>
      </c>
      <c r="L70" s="49">
        <f>SUM(L71:L76)</f>
        <v>24</v>
      </c>
      <c r="M70" s="49">
        <f>M71+M77</f>
        <v>12</v>
      </c>
      <c r="N70" s="49">
        <f>SUM(N71:N73)</f>
        <v>0</v>
      </c>
      <c r="O70" s="49">
        <f>SUM(O71:O73)</f>
        <v>0</v>
      </c>
      <c r="P70" s="49">
        <f>SUM(P71:P73)</f>
        <v>0</v>
      </c>
      <c r="Q70" s="49">
        <f>SUM(Q71:Q73)</f>
        <v>0</v>
      </c>
      <c r="R70" s="49">
        <v>96</v>
      </c>
      <c r="S70" s="49">
        <v>122</v>
      </c>
      <c r="T70" s="49">
        <v>170</v>
      </c>
      <c r="U70" s="49">
        <f>SUM(U71:U73)</f>
        <v>0</v>
      </c>
    </row>
    <row r="71" spans="1:22" ht="12.75" x14ac:dyDescent="0.15">
      <c r="A71" s="37" t="s">
        <v>195</v>
      </c>
      <c r="B71" s="9" t="s">
        <v>116</v>
      </c>
      <c r="C71" s="24"/>
      <c r="D71" s="24" t="s">
        <v>27</v>
      </c>
      <c r="E71" s="18">
        <f>F71+G71+L71+M71</f>
        <v>130</v>
      </c>
      <c r="F71" s="19">
        <v>6</v>
      </c>
      <c r="G71" s="19">
        <f>H71+I71</f>
        <v>106</v>
      </c>
      <c r="H71" s="19">
        <v>50</v>
      </c>
      <c r="I71" s="19">
        <v>56</v>
      </c>
      <c r="J71" s="19"/>
      <c r="K71" s="19"/>
      <c r="L71" s="19">
        <v>12</v>
      </c>
      <c r="M71" s="19">
        <v>6</v>
      </c>
      <c r="N71" s="19"/>
      <c r="O71" s="19"/>
      <c r="P71" s="19"/>
      <c r="Q71" s="19"/>
      <c r="R71" s="19" t="s">
        <v>202</v>
      </c>
      <c r="S71" s="19" t="s">
        <v>264</v>
      </c>
      <c r="T71" s="19"/>
      <c r="U71" s="19"/>
      <c r="V71" s="1">
        <f>SUM(N71:U71)</f>
        <v>0</v>
      </c>
    </row>
    <row r="72" spans="1:22" ht="25.5" x14ac:dyDescent="0.15">
      <c r="A72" s="37" t="s">
        <v>196</v>
      </c>
      <c r="B72" s="9" t="s">
        <v>118</v>
      </c>
      <c r="C72" s="24" t="s">
        <v>122</v>
      </c>
      <c r="D72" s="24"/>
      <c r="E72" s="18">
        <f>F72+G72+L72</f>
        <v>140</v>
      </c>
      <c r="F72" s="19">
        <v>2</v>
      </c>
      <c r="G72" s="19">
        <f>H72+I72</f>
        <v>134</v>
      </c>
      <c r="H72" s="19">
        <v>62</v>
      </c>
      <c r="I72" s="19">
        <v>72</v>
      </c>
      <c r="J72" s="19"/>
      <c r="K72" s="19"/>
      <c r="L72" s="19">
        <v>4</v>
      </c>
      <c r="M72" s="19"/>
      <c r="N72" s="19"/>
      <c r="O72" s="19"/>
      <c r="P72" s="19"/>
      <c r="Q72" s="19"/>
      <c r="R72" s="19" t="s">
        <v>203</v>
      </c>
      <c r="S72" s="19" t="s">
        <v>204</v>
      </c>
      <c r="T72" s="19" t="s">
        <v>265</v>
      </c>
      <c r="U72" s="19"/>
      <c r="V72" s="1">
        <f>SUM(N72:U72)</f>
        <v>0</v>
      </c>
    </row>
    <row r="73" spans="1:22" ht="25.5" x14ac:dyDescent="0.15">
      <c r="A73" s="37" t="s">
        <v>197</v>
      </c>
      <c r="B73" s="9" t="s">
        <v>120</v>
      </c>
      <c r="C73" s="24" t="s">
        <v>31</v>
      </c>
      <c r="D73" s="24"/>
      <c r="E73" s="18">
        <f>F73+G73+L73</f>
        <v>74</v>
      </c>
      <c r="F73" s="19">
        <v>2</v>
      </c>
      <c r="G73" s="19">
        <f>H73+I73</f>
        <v>68</v>
      </c>
      <c r="H73" s="19">
        <v>32</v>
      </c>
      <c r="I73" s="19">
        <v>36</v>
      </c>
      <c r="J73" s="19"/>
      <c r="K73" s="19"/>
      <c r="L73" s="19">
        <v>4</v>
      </c>
      <c r="M73" s="19"/>
      <c r="N73" s="19"/>
      <c r="O73" s="19"/>
      <c r="P73" s="19"/>
      <c r="Q73" s="19"/>
      <c r="R73" s="19"/>
      <c r="S73" s="19"/>
      <c r="T73" s="19">
        <v>70</v>
      </c>
      <c r="U73" s="19"/>
      <c r="V73" s="1">
        <f>SUM(N73:U73)</f>
        <v>70</v>
      </c>
    </row>
    <row r="74" spans="1:22" ht="12.75" x14ac:dyDescent="0.15">
      <c r="A74" s="37" t="s">
        <v>198</v>
      </c>
      <c r="B74" s="9" t="s">
        <v>121</v>
      </c>
      <c r="C74" s="24" t="s">
        <v>31</v>
      </c>
      <c r="D74" s="24"/>
      <c r="E74" s="18">
        <f>F74+G74+L74</f>
        <v>74</v>
      </c>
      <c r="F74" s="19">
        <v>4</v>
      </c>
      <c r="G74" s="19">
        <f>H74+I74</f>
        <v>66</v>
      </c>
      <c r="H74" s="19">
        <v>40</v>
      </c>
      <c r="I74" s="19">
        <v>26</v>
      </c>
      <c r="J74" s="19"/>
      <c r="K74" s="19"/>
      <c r="L74" s="19">
        <v>4</v>
      </c>
      <c r="M74" s="19"/>
      <c r="N74" s="19"/>
      <c r="O74" s="19"/>
      <c r="P74" s="19"/>
      <c r="Q74" s="19"/>
      <c r="R74" s="19"/>
      <c r="S74" s="19"/>
      <c r="T74" s="19">
        <v>70</v>
      </c>
      <c r="U74" s="19"/>
      <c r="V74" s="1">
        <f>SUM(N74:U74)</f>
        <v>70</v>
      </c>
    </row>
    <row r="75" spans="1:22" ht="12.75" x14ac:dyDescent="0.15">
      <c r="A75" s="38" t="s">
        <v>199</v>
      </c>
      <c r="B75" s="7" t="s">
        <v>178</v>
      </c>
      <c r="C75" s="24" t="s">
        <v>31</v>
      </c>
      <c r="D75" s="25"/>
      <c r="E75" s="21">
        <v>72</v>
      </c>
      <c r="F75" s="21"/>
      <c r="G75" s="21"/>
      <c r="H75" s="21"/>
      <c r="I75" s="21"/>
      <c r="J75" s="21"/>
      <c r="K75" s="21">
        <v>72</v>
      </c>
      <c r="L75" s="21"/>
      <c r="M75" s="21"/>
      <c r="N75" s="21"/>
      <c r="O75" s="21"/>
      <c r="P75" s="21"/>
      <c r="Q75" s="21"/>
      <c r="R75" s="21"/>
      <c r="S75" s="21"/>
      <c r="T75" s="21" t="s">
        <v>68</v>
      </c>
      <c r="U75" s="21"/>
    </row>
    <row r="76" spans="1:22" ht="12.75" x14ac:dyDescent="0.15">
      <c r="A76" s="39" t="s">
        <v>200</v>
      </c>
      <c r="B76" s="7" t="s">
        <v>252</v>
      </c>
      <c r="C76" s="24" t="s">
        <v>31</v>
      </c>
      <c r="D76" s="25"/>
      <c r="E76" s="21">
        <v>144</v>
      </c>
      <c r="F76" s="21"/>
      <c r="G76" s="21"/>
      <c r="H76" s="21"/>
      <c r="I76" s="21"/>
      <c r="J76" s="21"/>
      <c r="K76" s="21">
        <v>144</v>
      </c>
      <c r="L76" s="21"/>
      <c r="M76" s="21"/>
      <c r="N76" s="21"/>
      <c r="O76" s="21"/>
      <c r="P76" s="21"/>
      <c r="Q76" s="21"/>
      <c r="R76" s="21"/>
      <c r="S76" s="21"/>
      <c r="T76" s="21" t="s">
        <v>71</v>
      </c>
      <c r="U76" s="21"/>
    </row>
    <row r="77" spans="1:22" ht="13.5" thickBot="1" x14ac:dyDescent="0.2">
      <c r="A77" s="38" t="s">
        <v>201</v>
      </c>
      <c r="B77" s="7" t="s">
        <v>77</v>
      </c>
      <c r="C77" s="25"/>
      <c r="D77" s="25" t="s">
        <v>177</v>
      </c>
      <c r="E77" s="21">
        <v>6</v>
      </c>
      <c r="F77" s="21"/>
      <c r="G77" s="21"/>
      <c r="H77" s="21"/>
      <c r="I77" s="21"/>
      <c r="J77" s="21"/>
      <c r="K77" s="21"/>
      <c r="L77" s="21"/>
      <c r="M77" s="21">
        <v>6</v>
      </c>
      <c r="N77" s="21"/>
      <c r="O77" s="21"/>
      <c r="P77" s="21"/>
      <c r="Q77" s="21"/>
      <c r="R77" s="21"/>
      <c r="S77" s="21"/>
      <c r="T77" s="21"/>
      <c r="U77" s="21"/>
    </row>
    <row r="78" spans="1:22" s="6" customFormat="1" ht="27" customHeight="1" thickBot="1" x14ac:dyDescent="0.2">
      <c r="A78" s="47" t="s">
        <v>109</v>
      </c>
      <c r="B78" s="51" t="s">
        <v>251</v>
      </c>
      <c r="C78" s="49">
        <v>3</v>
      </c>
      <c r="D78" s="48" t="s">
        <v>0</v>
      </c>
      <c r="E78" s="49">
        <v>398</v>
      </c>
      <c r="F78" s="49">
        <f>F79+F80</f>
        <v>12</v>
      </c>
      <c r="G78" s="49">
        <f t="shared" ref="G78:S78" si="12">G79+G80</f>
        <v>188</v>
      </c>
      <c r="H78" s="49">
        <f t="shared" si="12"/>
        <v>96</v>
      </c>
      <c r="I78" s="49">
        <f t="shared" si="12"/>
        <v>92</v>
      </c>
      <c r="J78" s="49">
        <f t="shared" si="12"/>
        <v>0</v>
      </c>
      <c r="K78" s="49">
        <f>K81+K82</f>
        <v>180</v>
      </c>
      <c r="L78" s="50">
        <f>L79+L80+L81+L82</f>
        <v>12</v>
      </c>
      <c r="M78" s="49">
        <f>M83</f>
        <v>6</v>
      </c>
      <c r="N78" s="49">
        <f t="shared" si="12"/>
        <v>0</v>
      </c>
      <c r="O78" s="49">
        <f t="shared" si="12"/>
        <v>0</v>
      </c>
      <c r="P78" s="49">
        <f t="shared" si="12"/>
        <v>0</v>
      </c>
      <c r="Q78" s="49">
        <f t="shared" si="12"/>
        <v>0</v>
      </c>
      <c r="R78" s="49">
        <f t="shared" si="12"/>
        <v>0</v>
      </c>
      <c r="S78" s="49">
        <f t="shared" si="12"/>
        <v>0</v>
      </c>
      <c r="T78" s="49">
        <v>80</v>
      </c>
      <c r="U78" s="49">
        <v>120</v>
      </c>
    </row>
    <row r="79" spans="1:22" ht="12.75" x14ac:dyDescent="0.15">
      <c r="A79" s="37" t="s">
        <v>110</v>
      </c>
      <c r="B79" s="9" t="s">
        <v>123</v>
      </c>
      <c r="C79" s="24" t="s">
        <v>28</v>
      </c>
      <c r="D79" s="24"/>
      <c r="E79" s="78">
        <f>F79+G79+L79</f>
        <v>150</v>
      </c>
      <c r="F79" s="19">
        <v>6</v>
      </c>
      <c r="G79" s="19">
        <f>H79+I79</f>
        <v>138</v>
      </c>
      <c r="H79" s="19">
        <v>76</v>
      </c>
      <c r="I79" s="19">
        <v>62</v>
      </c>
      <c r="J79" s="19"/>
      <c r="K79" s="19"/>
      <c r="L79" s="40" t="s">
        <v>248</v>
      </c>
      <c r="M79" s="19"/>
      <c r="N79" s="19"/>
      <c r="O79" s="19"/>
      <c r="P79" s="19"/>
      <c r="Q79" s="19"/>
      <c r="R79" s="19"/>
      <c r="S79" s="19"/>
      <c r="T79" s="19" t="s">
        <v>209</v>
      </c>
      <c r="U79" s="19" t="s">
        <v>266</v>
      </c>
      <c r="V79" s="1">
        <f>SUM(N79:U79)</f>
        <v>0</v>
      </c>
    </row>
    <row r="80" spans="1:22" ht="12.75" x14ac:dyDescent="0.15">
      <c r="A80" s="37" t="s">
        <v>112</v>
      </c>
      <c r="B80" s="9" t="s">
        <v>124</v>
      </c>
      <c r="C80" s="24" t="s">
        <v>31</v>
      </c>
      <c r="D80" s="24"/>
      <c r="E80" s="78">
        <f>F80+G80+L80</f>
        <v>62</v>
      </c>
      <c r="F80" s="19">
        <v>6</v>
      </c>
      <c r="G80" s="19">
        <f>H80+I80</f>
        <v>50</v>
      </c>
      <c r="H80" s="19">
        <v>20</v>
      </c>
      <c r="I80" s="19">
        <v>30</v>
      </c>
      <c r="J80" s="19"/>
      <c r="K80" s="19"/>
      <c r="L80" s="40" t="s">
        <v>248</v>
      </c>
      <c r="M80" s="19"/>
      <c r="N80" s="19"/>
      <c r="O80" s="19"/>
      <c r="P80" s="19"/>
      <c r="Q80" s="19"/>
      <c r="R80" s="19"/>
      <c r="S80" s="19"/>
      <c r="T80" s="19"/>
      <c r="U80" s="19">
        <v>56</v>
      </c>
      <c r="V80" s="1">
        <f>SUM(N80:U80)</f>
        <v>56</v>
      </c>
    </row>
    <row r="81" spans="1:22" ht="12.75" x14ac:dyDescent="0.15">
      <c r="A81" s="38" t="s">
        <v>206</v>
      </c>
      <c r="B81" s="7" t="s">
        <v>178</v>
      </c>
      <c r="C81" s="24" t="s">
        <v>31</v>
      </c>
      <c r="D81" s="25"/>
      <c r="E81" s="21">
        <v>72</v>
      </c>
      <c r="F81" s="21"/>
      <c r="G81" s="21"/>
      <c r="H81" s="21"/>
      <c r="I81" s="21"/>
      <c r="J81" s="21"/>
      <c r="K81" s="21">
        <v>72</v>
      </c>
      <c r="L81" s="41"/>
      <c r="M81" s="21"/>
      <c r="N81" s="21"/>
      <c r="O81" s="21"/>
      <c r="P81" s="21"/>
      <c r="Q81" s="21"/>
      <c r="R81" s="21"/>
      <c r="S81" s="21"/>
      <c r="T81" s="21"/>
      <c r="U81" s="21" t="s">
        <v>68</v>
      </c>
    </row>
    <row r="82" spans="1:22" ht="12.75" x14ac:dyDescent="0.15">
      <c r="A82" s="39" t="s">
        <v>207</v>
      </c>
      <c r="B82" s="7" t="s">
        <v>252</v>
      </c>
      <c r="C82" s="24" t="s">
        <v>31</v>
      </c>
      <c r="D82" s="25"/>
      <c r="E82" s="21">
        <v>108</v>
      </c>
      <c r="F82" s="21"/>
      <c r="G82" s="21"/>
      <c r="H82" s="21"/>
      <c r="I82" s="21"/>
      <c r="J82" s="21"/>
      <c r="K82" s="21">
        <v>108</v>
      </c>
      <c r="L82" s="41"/>
      <c r="M82" s="21"/>
      <c r="N82" s="21"/>
      <c r="O82" s="21"/>
      <c r="P82" s="21"/>
      <c r="Q82" s="21"/>
      <c r="R82" s="21"/>
      <c r="S82" s="21"/>
      <c r="T82" s="21"/>
      <c r="U82" s="21" t="s">
        <v>125</v>
      </c>
    </row>
    <row r="83" spans="1:22" ht="13.5" thickBot="1" x14ac:dyDescent="0.2">
      <c r="A83" s="54" t="s">
        <v>208</v>
      </c>
      <c r="B83" s="72" t="s">
        <v>77</v>
      </c>
      <c r="C83" s="24"/>
      <c r="D83" s="26" t="s">
        <v>177</v>
      </c>
      <c r="E83" s="27">
        <v>6</v>
      </c>
      <c r="F83" s="27"/>
      <c r="G83" s="27"/>
      <c r="H83" s="27"/>
      <c r="I83" s="27"/>
      <c r="J83" s="27"/>
      <c r="K83" s="27"/>
      <c r="L83" s="28"/>
      <c r="M83" s="27">
        <v>6</v>
      </c>
      <c r="N83" s="27"/>
      <c r="O83" s="27"/>
      <c r="P83" s="27"/>
      <c r="Q83" s="27"/>
      <c r="R83" s="27"/>
      <c r="S83" s="27"/>
      <c r="T83" s="27"/>
      <c r="U83" s="27"/>
    </row>
    <row r="84" spans="1:22" ht="30.6" customHeight="1" thickBot="1" x14ac:dyDescent="0.2">
      <c r="A84" s="47" t="s">
        <v>114</v>
      </c>
      <c r="B84" s="51" t="s">
        <v>210</v>
      </c>
      <c r="C84" s="49">
        <v>2</v>
      </c>
      <c r="D84" s="49">
        <v>1</v>
      </c>
      <c r="E84" s="49">
        <v>354</v>
      </c>
      <c r="F84" s="49">
        <f>F85+F86</f>
        <v>4</v>
      </c>
      <c r="G84" s="49">
        <f>G85+G86</f>
        <v>260</v>
      </c>
      <c r="H84" s="49">
        <f>H85+H86</f>
        <v>120</v>
      </c>
      <c r="I84" s="49">
        <f>I85+I86</f>
        <v>140</v>
      </c>
      <c r="J84" s="49">
        <v>0</v>
      </c>
      <c r="K84" s="49">
        <f>K87+K88</f>
        <v>72</v>
      </c>
      <c r="L84" s="49">
        <v>12</v>
      </c>
      <c r="M84" s="49">
        <v>6</v>
      </c>
      <c r="N84" s="49">
        <v>0</v>
      </c>
      <c r="O84" s="49">
        <v>0</v>
      </c>
      <c r="P84" s="49">
        <v>0</v>
      </c>
      <c r="Q84" s="49">
        <v>58</v>
      </c>
      <c r="R84" s="49">
        <v>72</v>
      </c>
      <c r="S84" s="49">
        <v>64</v>
      </c>
      <c r="T84" s="49">
        <v>70</v>
      </c>
      <c r="U84" s="55">
        <v>0</v>
      </c>
    </row>
    <row r="85" spans="1:22" ht="12.75" x14ac:dyDescent="0.15">
      <c r="A85" s="81" t="s">
        <v>117</v>
      </c>
      <c r="B85" s="12" t="s">
        <v>211</v>
      </c>
      <c r="C85" s="21" t="s">
        <v>214</v>
      </c>
      <c r="D85" s="21"/>
      <c r="E85" s="21">
        <f>F85+G85+L85</f>
        <v>134</v>
      </c>
      <c r="F85" s="21"/>
      <c r="G85" s="21">
        <f>H85+I85</f>
        <v>128</v>
      </c>
      <c r="H85" s="21">
        <v>64</v>
      </c>
      <c r="I85" s="21">
        <v>64</v>
      </c>
      <c r="J85" s="21"/>
      <c r="K85" s="21"/>
      <c r="L85" s="21">
        <v>6</v>
      </c>
      <c r="M85" s="21"/>
      <c r="N85" s="21"/>
      <c r="O85" s="21"/>
      <c r="P85" s="21"/>
      <c r="Q85" s="41" t="s">
        <v>267</v>
      </c>
      <c r="R85" s="21" t="s">
        <v>215</v>
      </c>
      <c r="S85" s="21" t="s">
        <v>180</v>
      </c>
      <c r="T85" s="21" t="s">
        <v>268</v>
      </c>
      <c r="U85" s="21"/>
    </row>
    <row r="86" spans="1:22" ht="12.75" x14ac:dyDescent="0.15">
      <c r="A86" s="23" t="s">
        <v>119</v>
      </c>
      <c r="B86" s="12" t="s">
        <v>212</v>
      </c>
      <c r="C86" s="21" t="s">
        <v>214</v>
      </c>
      <c r="D86" s="21"/>
      <c r="E86" s="21">
        <f>F86+G86+L86</f>
        <v>142</v>
      </c>
      <c r="F86" s="21">
        <v>4</v>
      </c>
      <c r="G86" s="21">
        <f>H86+I86</f>
        <v>132</v>
      </c>
      <c r="H86" s="21">
        <v>56</v>
      </c>
      <c r="I86" s="21">
        <v>76</v>
      </c>
      <c r="J86" s="21"/>
      <c r="K86" s="21"/>
      <c r="L86" s="21">
        <v>6</v>
      </c>
      <c r="M86" s="21"/>
      <c r="N86" s="21"/>
      <c r="O86" s="21"/>
      <c r="P86" s="21"/>
      <c r="Q86" s="21" t="s">
        <v>216</v>
      </c>
      <c r="R86" s="21" t="s">
        <v>217</v>
      </c>
      <c r="S86" s="21" t="s">
        <v>180</v>
      </c>
      <c r="T86" s="21" t="s">
        <v>205</v>
      </c>
      <c r="U86" s="21"/>
    </row>
    <row r="87" spans="1:22" ht="12.75" x14ac:dyDescent="0.15">
      <c r="A87" s="38" t="s">
        <v>269</v>
      </c>
      <c r="B87" s="7" t="s">
        <v>178</v>
      </c>
      <c r="C87" s="24" t="s">
        <v>31</v>
      </c>
      <c r="D87" s="21"/>
      <c r="E87" s="21">
        <v>36</v>
      </c>
      <c r="F87" s="21"/>
      <c r="G87" s="21"/>
      <c r="H87" s="21"/>
      <c r="I87" s="21"/>
      <c r="J87" s="21"/>
      <c r="K87" s="21">
        <v>36</v>
      </c>
      <c r="L87" s="21"/>
      <c r="M87" s="21"/>
      <c r="N87" s="21"/>
      <c r="O87" s="21"/>
      <c r="P87" s="21"/>
      <c r="Q87" s="21"/>
      <c r="R87" s="21"/>
      <c r="S87" s="21" t="s">
        <v>107</v>
      </c>
      <c r="T87" s="21"/>
      <c r="U87" s="21"/>
    </row>
    <row r="88" spans="1:22" ht="12.75" x14ac:dyDescent="0.15">
      <c r="A88" s="38" t="s">
        <v>270</v>
      </c>
      <c r="B88" s="7" t="s">
        <v>252</v>
      </c>
      <c r="C88" s="24" t="s">
        <v>31</v>
      </c>
      <c r="D88" s="21"/>
      <c r="E88" s="21">
        <v>36</v>
      </c>
      <c r="F88" s="21"/>
      <c r="G88" s="21"/>
      <c r="H88" s="21"/>
      <c r="I88" s="21"/>
      <c r="J88" s="21"/>
      <c r="K88" s="21">
        <v>36</v>
      </c>
      <c r="L88" s="21"/>
      <c r="M88" s="21"/>
      <c r="N88" s="21"/>
      <c r="O88" s="21"/>
      <c r="P88" s="21"/>
      <c r="Q88" s="21"/>
      <c r="R88" s="21"/>
      <c r="S88" s="21" t="s">
        <v>107</v>
      </c>
      <c r="T88" s="21"/>
      <c r="U88" s="21"/>
    </row>
    <row r="89" spans="1:22" ht="12.75" x14ac:dyDescent="0.15">
      <c r="A89" s="53" t="s">
        <v>213</v>
      </c>
      <c r="B89" s="12" t="s">
        <v>77</v>
      </c>
      <c r="C89" s="21"/>
      <c r="D89" s="21" t="s">
        <v>177</v>
      </c>
      <c r="E89" s="21">
        <v>6</v>
      </c>
      <c r="F89" s="21"/>
      <c r="G89" s="21"/>
      <c r="H89" s="21"/>
      <c r="I89" s="21"/>
      <c r="J89" s="21"/>
      <c r="K89" s="21"/>
      <c r="L89" s="21"/>
      <c r="M89" s="21">
        <v>6</v>
      </c>
      <c r="N89" s="21"/>
      <c r="O89" s="21"/>
      <c r="P89" s="21"/>
      <c r="Q89" s="21"/>
      <c r="R89" s="21"/>
      <c r="S89" s="21"/>
      <c r="T89" s="21"/>
      <c r="U89" s="21"/>
    </row>
    <row r="90" spans="1:22" ht="12.75" x14ac:dyDescent="0.15">
      <c r="A90" s="53"/>
      <c r="B90" s="73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2" s="6" customFormat="1" ht="15" customHeight="1" x14ac:dyDescent="0.15">
      <c r="A91" s="74" t="s">
        <v>70</v>
      </c>
      <c r="B91" s="56" t="s">
        <v>218</v>
      </c>
      <c r="C91" s="21" t="s">
        <v>102</v>
      </c>
      <c r="D91" s="21"/>
      <c r="E91" s="21">
        <v>144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 t="s">
        <v>71</v>
      </c>
    </row>
    <row r="92" spans="1:22" ht="13.5" customHeight="1" x14ac:dyDescent="0.15">
      <c r="A92" s="19"/>
      <c r="B92" s="57" t="s">
        <v>219</v>
      </c>
      <c r="C92" s="21"/>
      <c r="D92" s="21"/>
      <c r="E92" s="21">
        <v>252</v>
      </c>
      <c r="F92" s="21"/>
      <c r="G92" s="21"/>
      <c r="H92" s="21"/>
      <c r="I92" s="21"/>
      <c r="J92" s="21"/>
      <c r="K92" s="21"/>
      <c r="L92" s="19"/>
      <c r="M92" s="19"/>
      <c r="N92" s="19">
        <v>0.5</v>
      </c>
      <c r="O92" s="19">
        <v>1.5</v>
      </c>
      <c r="P92" s="19">
        <v>0.5</v>
      </c>
      <c r="Q92" s="19">
        <v>0.5</v>
      </c>
      <c r="R92" s="19">
        <v>1</v>
      </c>
      <c r="S92" s="19">
        <v>1</v>
      </c>
      <c r="T92" s="19">
        <v>1</v>
      </c>
      <c r="U92" s="19">
        <v>1</v>
      </c>
    </row>
    <row r="93" spans="1:22" ht="15.75" customHeight="1" x14ac:dyDescent="0.15">
      <c r="A93" s="21"/>
      <c r="B93" s="56" t="s">
        <v>220</v>
      </c>
      <c r="C93" s="21"/>
      <c r="D93" s="21"/>
      <c r="E93" s="21">
        <f>P93+Q93+R93+S93+T93+U93</f>
        <v>78</v>
      </c>
      <c r="F93" s="21"/>
      <c r="G93" s="21"/>
      <c r="H93" s="21"/>
      <c r="I93" s="21"/>
      <c r="J93" s="21"/>
      <c r="K93" s="21"/>
      <c r="L93" s="21"/>
      <c r="M93" s="21"/>
      <c r="N93" s="42">
        <v>0</v>
      </c>
      <c r="O93" s="42">
        <v>0</v>
      </c>
      <c r="P93" s="21">
        <v>16</v>
      </c>
      <c r="Q93" s="42">
        <v>18</v>
      </c>
      <c r="R93" s="42">
        <v>12</v>
      </c>
      <c r="S93" s="21">
        <v>14</v>
      </c>
      <c r="T93" s="21">
        <v>10</v>
      </c>
      <c r="U93" s="21">
        <v>8</v>
      </c>
      <c r="V93" s="3"/>
    </row>
    <row r="94" spans="1:22" ht="22.5" customHeight="1" thickBot="1" x14ac:dyDescent="0.25">
      <c r="A94" s="71"/>
      <c r="B94" s="58" t="s">
        <v>32</v>
      </c>
      <c r="C94" s="80">
        <f>C8+C24+C30+C35</f>
        <v>39</v>
      </c>
      <c r="D94" s="62">
        <f>D8+D24+D30+D35</f>
        <v>14</v>
      </c>
      <c r="E94" s="76">
        <f>E8+E24+E30+E35+E91+E95</f>
        <v>5940</v>
      </c>
      <c r="F94" s="76">
        <f>F24+F30+F35</f>
        <v>78</v>
      </c>
      <c r="G94" s="76">
        <f>G24+G30+G35+G8</f>
        <v>4206</v>
      </c>
      <c r="H94" s="76">
        <f>H24+H30+H35+H8</f>
        <v>2470</v>
      </c>
      <c r="I94" s="76">
        <f>I24+I30+I35+I8</f>
        <v>1712</v>
      </c>
      <c r="J94" s="62">
        <f t="shared" ref="J94:U94" si="13">J8+J24+J30+J35</f>
        <v>24</v>
      </c>
      <c r="K94" s="62" t="s">
        <v>272</v>
      </c>
      <c r="L94" s="62">
        <f t="shared" si="13"/>
        <v>172</v>
      </c>
      <c r="M94" s="62">
        <f t="shared" si="13"/>
        <v>80</v>
      </c>
      <c r="N94" s="62">
        <f t="shared" si="13"/>
        <v>594</v>
      </c>
      <c r="O94" s="62">
        <f t="shared" si="13"/>
        <v>810</v>
      </c>
      <c r="P94" s="62">
        <f t="shared" si="13"/>
        <v>594</v>
      </c>
      <c r="Q94" s="62">
        <f t="shared" si="13"/>
        <v>702</v>
      </c>
      <c r="R94" s="62">
        <f t="shared" si="13"/>
        <v>432</v>
      </c>
      <c r="S94" s="62">
        <f t="shared" si="13"/>
        <v>504</v>
      </c>
      <c r="T94" s="62">
        <f t="shared" si="13"/>
        <v>360</v>
      </c>
      <c r="U94" s="62">
        <f t="shared" si="13"/>
        <v>288</v>
      </c>
      <c r="V94" s="2">
        <f>G94+F94+K94+L94+M94+E91+E95</f>
        <v>5940</v>
      </c>
    </row>
    <row r="95" spans="1:22" ht="15.95" customHeight="1" thickBot="1" x14ac:dyDescent="0.2">
      <c r="A95" s="60" t="s">
        <v>61</v>
      </c>
      <c r="B95" s="59" t="s">
        <v>25</v>
      </c>
      <c r="C95" s="43"/>
      <c r="D95" s="43"/>
      <c r="E95" s="44">
        <v>216</v>
      </c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5" t="s">
        <v>72</v>
      </c>
    </row>
    <row r="96" spans="1:22" ht="18" customHeight="1" x14ac:dyDescent="0.15">
      <c r="A96" s="19"/>
      <c r="B96" s="13" t="s">
        <v>58</v>
      </c>
      <c r="C96" s="40"/>
      <c r="D96" s="40"/>
      <c r="E96" s="19">
        <v>35</v>
      </c>
      <c r="F96" s="19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>
        <v>35</v>
      </c>
      <c r="T96" s="46"/>
      <c r="U96" s="46"/>
    </row>
    <row r="97" spans="1:23" ht="24.75" customHeight="1" x14ac:dyDescent="0.15">
      <c r="A97" s="83" t="s">
        <v>242</v>
      </c>
      <c r="B97" s="84"/>
      <c r="C97" s="84"/>
      <c r="D97" s="84"/>
      <c r="E97" s="84"/>
      <c r="F97" s="85"/>
      <c r="G97" s="117" t="s">
        <v>32</v>
      </c>
      <c r="H97" s="104" t="s">
        <v>33</v>
      </c>
      <c r="I97" s="104"/>
      <c r="J97" s="63"/>
      <c r="K97" s="63"/>
      <c r="L97" s="63"/>
      <c r="M97" s="63"/>
      <c r="N97" s="21">
        <f>N8</f>
        <v>594</v>
      </c>
      <c r="O97" s="21">
        <f>O8</f>
        <v>810</v>
      </c>
      <c r="P97" s="21">
        <v>594</v>
      </c>
      <c r="Q97" s="21">
        <v>702</v>
      </c>
      <c r="R97" s="21">
        <v>432</v>
      </c>
      <c r="S97" s="21">
        <v>504</v>
      </c>
      <c r="T97" s="21">
        <v>360</v>
      </c>
      <c r="U97" s="21">
        <v>288</v>
      </c>
    </row>
    <row r="98" spans="1:23" ht="18" customHeight="1" x14ac:dyDescent="0.2">
      <c r="A98" s="108" t="s">
        <v>243</v>
      </c>
      <c r="B98" s="109"/>
      <c r="C98" s="109"/>
      <c r="D98" s="109"/>
      <c r="E98" s="109"/>
      <c r="F98" s="110"/>
      <c r="G98" s="117"/>
      <c r="H98" s="104" t="s">
        <v>34</v>
      </c>
      <c r="I98" s="104"/>
      <c r="J98" s="63"/>
      <c r="K98" s="63"/>
      <c r="L98" s="63"/>
      <c r="M98" s="63"/>
      <c r="N98" s="63"/>
      <c r="O98" s="63"/>
      <c r="P98" s="64"/>
      <c r="Q98" s="63">
        <v>2</v>
      </c>
      <c r="R98" s="63">
        <v>2</v>
      </c>
      <c r="S98" s="63">
        <v>4</v>
      </c>
      <c r="T98" s="41" t="s">
        <v>241</v>
      </c>
      <c r="U98" s="41" t="s">
        <v>1</v>
      </c>
      <c r="V98" s="79">
        <f>Q98+R98+S98+T98+U98</f>
        <v>12</v>
      </c>
      <c r="W98" s="77"/>
    </row>
    <row r="99" spans="1:23" ht="27" customHeight="1" x14ac:dyDescent="0.2">
      <c r="A99" s="111" t="s">
        <v>244</v>
      </c>
      <c r="B99" s="112"/>
      <c r="C99" s="112"/>
      <c r="D99" s="112"/>
      <c r="E99" s="112"/>
      <c r="F99" s="113"/>
      <c r="G99" s="117"/>
      <c r="H99" s="104" t="s">
        <v>35</v>
      </c>
      <c r="I99" s="104"/>
      <c r="J99" s="63"/>
      <c r="K99" s="63"/>
      <c r="L99" s="63"/>
      <c r="M99" s="63"/>
      <c r="N99" s="63"/>
      <c r="O99" s="63"/>
      <c r="P99" s="64"/>
      <c r="Q99" s="63">
        <v>3</v>
      </c>
      <c r="R99" s="63">
        <v>2</v>
      </c>
      <c r="S99" s="63">
        <v>5</v>
      </c>
      <c r="T99" s="63">
        <v>4</v>
      </c>
      <c r="U99" s="63">
        <v>3</v>
      </c>
      <c r="V99" s="1">
        <f>SUM(Q99:U99)</f>
        <v>17</v>
      </c>
    </row>
    <row r="100" spans="1:23" ht="27.75" customHeight="1" x14ac:dyDescent="0.15">
      <c r="A100" s="114" t="s">
        <v>245</v>
      </c>
      <c r="B100" s="115"/>
      <c r="C100" s="115"/>
      <c r="D100" s="115"/>
      <c r="E100" s="115"/>
      <c r="F100" s="116"/>
      <c r="G100" s="117"/>
      <c r="H100" s="103" t="s">
        <v>36</v>
      </c>
      <c r="I100" s="10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>
        <v>4</v>
      </c>
    </row>
    <row r="101" spans="1:23" ht="21" customHeight="1" x14ac:dyDescent="0.15">
      <c r="A101" s="114" t="s">
        <v>246</v>
      </c>
      <c r="B101" s="115"/>
      <c r="C101" s="115"/>
      <c r="D101" s="115"/>
      <c r="E101" s="115"/>
      <c r="F101" s="116"/>
      <c r="G101" s="117"/>
      <c r="H101" s="104" t="s">
        <v>37</v>
      </c>
      <c r="I101" s="104"/>
      <c r="J101" s="63"/>
      <c r="K101" s="63"/>
      <c r="L101" s="63"/>
      <c r="M101" s="63"/>
      <c r="N101" s="63">
        <v>1</v>
      </c>
      <c r="O101" s="63">
        <v>3</v>
      </c>
      <c r="P101" s="63">
        <v>1</v>
      </c>
      <c r="Q101" s="63">
        <v>1</v>
      </c>
      <c r="R101" s="63">
        <v>2</v>
      </c>
      <c r="S101" s="63">
        <v>2</v>
      </c>
      <c r="T101" s="63">
        <v>2</v>
      </c>
      <c r="U101" s="63">
        <v>2</v>
      </c>
      <c r="V101" s="1">
        <f>SUM(N101:U101)</f>
        <v>14</v>
      </c>
    </row>
    <row r="102" spans="1:23" ht="32.25" customHeight="1" x14ac:dyDescent="0.2">
      <c r="A102" s="105"/>
      <c r="B102" s="106"/>
      <c r="C102" s="106"/>
      <c r="D102" s="106"/>
      <c r="E102" s="106"/>
      <c r="F102" s="107"/>
      <c r="G102" s="117"/>
      <c r="H102" s="104" t="s">
        <v>38</v>
      </c>
      <c r="I102" s="104"/>
      <c r="J102" s="63"/>
      <c r="K102" s="63"/>
      <c r="L102" s="63"/>
      <c r="M102" s="63"/>
      <c r="N102" s="63">
        <v>2</v>
      </c>
      <c r="O102" s="63">
        <v>8</v>
      </c>
      <c r="P102" s="63">
        <v>4</v>
      </c>
      <c r="Q102" s="63">
        <v>6</v>
      </c>
      <c r="R102" s="63">
        <v>4</v>
      </c>
      <c r="S102" s="63">
        <v>6</v>
      </c>
      <c r="T102" s="63">
        <v>3</v>
      </c>
      <c r="U102" s="63">
        <v>6</v>
      </c>
      <c r="V102" s="1">
        <f>SUM(N102:U102)</f>
        <v>39</v>
      </c>
    </row>
    <row r="103" spans="1:23" ht="4.5" hidden="1" customHeight="1" thickBot="1" x14ac:dyDescent="0.2">
      <c r="A103" s="100"/>
      <c r="B103" s="101"/>
      <c r="C103" s="101"/>
      <c r="D103" s="101"/>
      <c r="E103" s="101"/>
      <c r="F103" s="102"/>
      <c r="G103" s="117"/>
      <c r="H103" s="118"/>
      <c r="I103" s="118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</row>
    <row r="104" spans="1:23" ht="3.75" hidden="1" customHeight="1" thickBot="1" x14ac:dyDescent="0.2">
      <c r="C104" s="1"/>
      <c r="D104" s="1"/>
    </row>
    <row r="105" spans="1:23" ht="3.75" hidden="1" customHeight="1" thickBot="1" x14ac:dyDescent="0.2">
      <c r="C105" s="1"/>
      <c r="D105" s="1"/>
    </row>
    <row r="106" spans="1:23" ht="3.75" hidden="1" customHeight="1" thickBot="1" x14ac:dyDescent="0.2">
      <c r="C106" s="1"/>
      <c r="D106" s="1"/>
    </row>
    <row r="107" spans="1:23" ht="13.5" customHeight="1" x14ac:dyDescent="0.15">
      <c r="C107" s="1"/>
      <c r="D107" s="1"/>
      <c r="N107" s="1">
        <f>N97/16.5</f>
        <v>36</v>
      </c>
      <c r="O107" s="1">
        <f>O97/22.5</f>
        <v>36</v>
      </c>
      <c r="P107" s="1">
        <f>P97/16.5</f>
        <v>36</v>
      </c>
      <c r="Q107" s="1">
        <f>Q97/19.5</f>
        <v>36</v>
      </c>
      <c r="R107" s="1">
        <f>R97/12</f>
        <v>36</v>
      </c>
      <c r="S107" s="1">
        <f>S97/14</f>
        <v>36</v>
      </c>
      <c r="T107" s="1">
        <f>T97/10</f>
        <v>36</v>
      </c>
      <c r="U107" s="1">
        <f>U97/8</f>
        <v>36</v>
      </c>
    </row>
    <row r="108" spans="1:23" ht="13.5" customHeight="1" x14ac:dyDescent="0.15">
      <c r="C108" s="1"/>
      <c r="D108" s="1"/>
    </row>
    <row r="109" spans="1:23" ht="13.5" customHeight="1" x14ac:dyDescent="0.15">
      <c r="C109" s="1"/>
      <c r="D109" s="1"/>
    </row>
    <row r="110" spans="1:23" ht="13.5" customHeight="1" x14ac:dyDescent="0.15">
      <c r="C110" s="1"/>
      <c r="D110" s="1"/>
    </row>
    <row r="111" spans="1:23" ht="3.75" customHeight="1" x14ac:dyDescent="0.15">
      <c r="C111" s="1"/>
      <c r="D111" s="1"/>
    </row>
    <row r="112" spans="1:23" ht="13.5" customHeight="1" x14ac:dyDescent="0.15">
      <c r="C112" s="1"/>
      <c r="D112" s="1"/>
    </row>
    <row r="113" spans="3:4" ht="37.5" customHeight="1" x14ac:dyDescent="0.15">
      <c r="C113" s="1"/>
      <c r="D113" s="1"/>
    </row>
    <row r="114" spans="3:4" ht="3.75" customHeight="1" x14ac:dyDescent="0.15">
      <c r="C114" s="1"/>
      <c r="D114" s="1"/>
    </row>
    <row r="115" spans="3:4" ht="28.5" customHeight="1" x14ac:dyDescent="0.15"/>
    <row r="116" spans="3:4" ht="33" customHeight="1" x14ac:dyDescent="0.15"/>
    <row r="117" spans="3:4" ht="38.25" customHeight="1" x14ac:dyDescent="0.15"/>
    <row r="118" spans="3:4" ht="38.25" customHeight="1" x14ac:dyDescent="0.15"/>
    <row r="119" spans="3:4" ht="15.75" customHeight="1" x14ac:dyDescent="0.15"/>
    <row r="120" spans="3:4" ht="21.75" customHeight="1" x14ac:dyDescent="0.15"/>
    <row r="121" spans="3:4" ht="13.5" customHeight="1" x14ac:dyDescent="0.15"/>
    <row r="122" spans="3:4" ht="35.25" customHeight="1" x14ac:dyDescent="0.15"/>
    <row r="123" spans="3:4" ht="13.5" customHeight="1" x14ac:dyDescent="0.15"/>
    <row r="124" spans="3:4" ht="13.5" customHeight="1" x14ac:dyDescent="0.15"/>
    <row r="125" spans="3:4" ht="33" customHeight="1" x14ac:dyDescent="0.15"/>
    <row r="126" spans="3:4" ht="15" customHeight="1" x14ac:dyDescent="0.15"/>
    <row r="127" spans="3:4" ht="13.5" customHeight="1" x14ac:dyDescent="0.15"/>
    <row r="128" spans="3:4" ht="13.5" customHeight="1" x14ac:dyDescent="0.15"/>
    <row r="129" ht="13.5" customHeight="1" x14ac:dyDescent="0.15"/>
    <row r="130" ht="13.5" customHeight="1" x14ac:dyDescent="0.15"/>
    <row r="131" ht="13.5" customHeight="1" x14ac:dyDescent="0.15"/>
  </sheetData>
  <mergeCells count="52">
    <mergeCell ref="P3:Q3"/>
    <mergeCell ref="R3:S3"/>
    <mergeCell ref="O4:O5"/>
    <mergeCell ref="R4:R5"/>
    <mergeCell ref="A100:F100"/>
    <mergeCell ref="G97:G103"/>
    <mergeCell ref="H102:I102"/>
    <mergeCell ref="H103:I103"/>
    <mergeCell ref="A101:F101"/>
    <mergeCell ref="H97:I97"/>
    <mergeCell ref="H99:I99"/>
    <mergeCell ref="N6:N7"/>
    <mergeCell ref="K5:K7"/>
    <mergeCell ref="L5:L7"/>
    <mergeCell ref="P4:P5"/>
    <mergeCell ref="M5:M7"/>
    <mergeCell ref="A103:F103"/>
    <mergeCell ref="H100:I100"/>
    <mergeCell ref="H101:I101"/>
    <mergeCell ref="T4:T5"/>
    <mergeCell ref="S4:S5"/>
    <mergeCell ref="A102:F102"/>
    <mergeCell ref="O6:O7"/>
    <mergeCell ref="A98:F98"/>
    <mergeCell ref="A99:F99"/>
    <mergeCell ref="H98:I98"/>
    <mergeCell ref="A2:A7"/>
    <mergeCell ref="B2:B7"/>
    <mergeCell ref="C2:D3"/>
    <mergeCell ref="N4:N5"/>
    <mergeCell ref="E2:E7"/>
    <mergeCell ref="H6:J6"/>
    <mergeCell ref="G4:M4"/>
    <mergeCell ref="G5:J5"/>
    <mergeCell ref="G6:G7"/>
    <mergeCell ref="N3:O3"/>
    <mergeCell ref="U4:U5"/>
    <mergeCell ref="T6:T7"/>
    <mergeCell ref="U6:U7"/>
    <mergeCell ref="R6:R7"/>
    <mergeCell ref="S6:S7"/>
    <mergeCell ref="Q4:Q5"/>
    <mergeCell ref="A1:U1"/>
    <mergeCell ref="A97:F97"/>
    <mergeCell ref="T3:U3"/>
    <mergeCell ref="N2:U2"/>
    <mergeCell ref="C4:C7"/>
    <mergeCell ref="D4:D7"/>
    <mergeCell ref="P6:P7"/>
    <mergeCell ref="Q6:Q7"/>
    <mergeCell ref="F2:M3"/>
    <mergeCell ref="F4:F7"/>
  </mergeCells>
  <phoneticPr fontId="0" type="noConversion"/>
  <printOptions horizontalCentered="1"/>
  <pageMargins left="0.19685039370078741" right="0.19685039370078741" top="0.78740157480314965" bottom="0.39370078740157483" header="0.11811023622047245" footer="0"/>
  <pageSetup paperSize="9" scale="98" orientation="landscape" horizontalDpi="300" verticalDpi="300" r:id="rId1"/>
  <headerFooter alignWithMargins="0"/>
  <ignoredErrors>
    <ignoredError sqref="E25" unlockedFormula="1"/>
    <ignoredError sqref="G38" formulaRange="1"/>
    <ignoredError sqref="L36" formula="1"/>
    <ignoredError sqref="H36:I36 M36 S36 U36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 План</vt:lpstr>
      <vt:lpstr>Start</vt:lpstr>
      <vt:lpstr>'3 План'!Заголовки_для_печати</vt:lpstr>
      <vt:lpstr>'3 План'!Область_печати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Голованов</dc:creator>
  <cp:lastModifiedBy>Голованов</cp:lastModifiedBy>
  <cp:lastPrinted>2020-10-28T07:38:36Z</cp:lastPrinted>
  <dcterms:created xsi:type="dcterms:W3CDTF">2011-05-05T04:03:53Z</dcterms:created>
  <dcterms:modified xsi:type="dcterms:W3CDTF">2021-05-30T06:26:42Z</dcterms:modified>
</cp:coreProperties>
</file>