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2020-2021 уч.год\Учебные планы новые 2020\РЭТ\РЭТ 2020\"/>
    </mc:Choice>
  </mc:AlternateContent>
  <xr:revisionPtr revIDLastSave="0" documentId="13_ncr:1_{79F2F71C-8925-4FFA-A15C-8FD8C0E41D08}" xr6:coauthVersionLast="36" xr6:coauthVersionMax="36" xr10:uidLastSave="{00000000-0000-0000-0000-000000000000}"/>
  <bookViews>
    <workbookView xWindow="105" yWindow="105" windowWidth="10005" windowHeight="7005" tabRatio="750" activeTab="1" xr2:uid="{00000000-000D-0000-FFFF-FFFF00000000}"/>
  </bookViews>
  <sheets>
    <sheet name="Титул" sheetId="20" r:id="rId1"/>
    <sheet name="План" sheetId="18" r:id="rId2"/>
    <sheet name="Start" sheetId="11" state="hidden" r:id="rId3"/>
  </sheets>
  <definedNames>
    <definedName name="_xlnm.Print_Titles" localSheetId="1">План!$2:$6</definedName>
    <definedName name="_xlnm.Print_Area" localSheetId="1">План!$A$1:$U$97</definedName>
  </definedNames>
  <calcPr calcId="191029" refMode="R1C1"/>
</workbook>
</file>

<file path=xl/calcChain.xml><?xml version="1.0" encoding="utf-8"?>
<calcChain xmlns="http://schemas.openxmlformats.org/spreadsheetml/2006/main">
  <c r="L23" i="18" l="1"/>
  <c r="M23" i="18"/>
  <c r="L28" i="18"/>
  <c r="M28" i="18"/>
  <c r="L33" i="18"/>
  <c r="M33" i="18"/>
  <c r="L54" i="18"/>
  <c r="M54" i="18"/>
  <c r="L60" i="18"/>
  <c r="M60" i="18"/>
  <c r="L67" i="18"/>
  <c r="M67" i="18"/>
  <c r="L73" i="18"/>
  <c r="M73" i="18"/>
  <c r="L78" i="18"/>
  <c r="M78" i="18"/>
  <c r="L53" i="18" l="1"/>
  <c r="M53" i="18"/>
  <c r="L32" i="18"/>
  <c r="L88" i="18" s="1"/>
  <c r="M32" i="18"/>
  <c r="M88" i="18" s="1"/>
  <c r="K67" i="18"/>
  <c r="H67" i="18"/>
  <c r="I67" i="18"/>
  <c r="J67" i="18"/>
  <c r="N67" i="18"/>
  <c r="O67" i="18"/>
  <c r="P67" i="18"/>
  <c r="Q67" i="18"/>
  <c r="R67" i="18"/>
  <c r="S67" i="18"/>
  <c r="F67" i="18"/>
  <c r="G52" i="18"/>
  <c r="E52" i="18" s="1"/>
  <c r="G51" i="18"/>
  <c r="E51" i="18" s="1"/>
  <c r="V96" i="18" l="1"/>
  <c r="V95" i="18"/>
  <c r="K78" i="18" l="1"/>
  <c r="F78" i="18"/>
  <c r="H78" i="18"/>
  <c r="I78" i="18"/>
  <c r="J78" i="18"/>
  <c r="N78" i="18"/>
  <c r="O78" i="18"/>
  <c r="P78" i="18"/>
  <c r="U78" i="18"/>
  <c r="J33" i="18"/>
  <c r="K33" i="18"/>
  <c r="N33" i="18"/>
  <c r="O33" i="18"/>
  <c r="P33" i="18"/>
  <c r="Q33" i="18"/>
  <c r="U33" i="18"/>
  <c r="R33" i="18"/>
  <c r="G74" i="18"/>
  <c r="E74" i="18" s="1"/>
  <c r="E73" i="18" s="1"/>
  <c r="G69" i="18"/>
  <c r="E69" i="18" s="1"/>
  <c r="G68" i="18"/>
  <c r="G62" i="18"/>
  <c r="E62" i="18" s="1"/>
  <c r="G63" i="18"/>
  <c r="E63" i="18" s="1"/>
  <c r="G61" i="18"/>
  <c r="E61" i="18" s="1"/>
  <c r="K60" i="18"/>
  <c r="K54" i="18"/>
  <c r="F60" i="18"/>
  <c r="H60" i="18"/>
  <c r="I60" i="18"/>
  <c r="J60" i="18"/>
  <c r="N60" i="18"/>
  <c r="O60" i="18"/>
  <c r="P60" i="18"/>
  <c r="R60" i="18"/>
  <c r="S60" i="18"/>
  <c r="T60" i="18"/>
  <c r="U60" i="18"/>
  <c r="Q60" i="18"/>
  <c r="C53" i="18"/>
  <c r="C32" i="18" s="1"/>
  <c r="D53" i="18"/>
  <c r="D32" i="18" s="1"/>
  <c r="G41" i="18"/>
  <c r="E41" i="18" s="1"/>
  <c r="G42" i="18"/>
  <c r="E42" i="18" s="1"/>
  <c r="G43" i="18"/>
  <c r="E43" i="18" s="1"/>
  <c r="G44" i="18"/>
  <c r="E44" i="18" s="1"/>
  <c r="G45" i="18"/>
  <c r="E45" i="18" s="1"/>
  <c r="G46" i="18"/>
  <c r="E46" i="18" s="1"/>
  <c r="G47" i="18"/>
  <c r="E47" i="18" s="1"/>
  <c r="G48" i="18"/>
  <c r="E48" i="18" s="1"/>
  <c r="G49" i="18"/>
  <c r="E49" i="18" s="1"/>
  <c r="G50" i="18"/>
  <c r="E50" i="18" s="1"/>
  <c r="F54" i="18"/>
  <c r="H54" i="18"/>
  <c r="I54" i="18"/>
  <c r="J54" i="18"/>
  <c r="N54" i="18"/>
  <c r="O54" i="18"/>
  <c r="P54" i="18"/>
  <c r="Q54" i="18"/>
  <c r="R54" i="18"/>
  <c r="S54" i="18"/>
  <c r="T54" i="18"/>
  <c r="U54" i="18"/>
  <c r="G55" i="18"/>
  <c r="E55" i="18" s="1"/>
  <c r="G56" i="18"/>
  <c r="E56" i="18" s="1"/>
  <c r="G37" i="18"/>
  <c r="E37" i="18" s="1"/>
  <c r="G38" i="18"/>
  <c r="E38" i="18" s="1"/>
  <c r="G39" i="18"/>
  <c r="E39" i="18" s="1"/>
  <c r="G34" i="18"/>
  <c r="E34" i="18" s="1"/>
  <c r="N73" i="18"/>
  <c r="O73" i="18"/>
  <c r="P73" i="18"/>
  <c r="S73" i="18"/>
  <c r="T73" i="18"/>
  <c r="U73" i="18"/>
  <c r="G80" i="18"/>
  <c r="E80" i="18" s="1"/>
  <c r="G81" i="18"/>
  <c r="E81" i="18" s="1"/>
  <c r="G79" i="18"/>
  <c r="E79" i="18" s="1"/>
  <c r="F73" i="18"/>
  <c r="H73" i="18"/>
  <c r="I73" i="18"/>
  <c r="J73" i="18"/>
  <c r="K73" i="18"/>
  <c r="G36" i="18"/>
  <c r="G40" i="18"/>
  <c r="E40" i="18" s="1"/>
  <c r="G35" i="18"/>
  <c r="E35" i="18" s="1"/>
  <c r="F28" i="18"/>
  <c r="H28" i="18"/>
  <c r="I28" i="18"/>
  <c r="J28" i="18"/>
  <c r="K28" i="18"/>
  <c r="N28" i="18"/>
  <c r="O28" i="18"/>
  <c r="P28" i="18"/>
  <c r="Q28" i="18"/>
  <c r="R28" i="18"/>
  <c r="S28" i="18"/>
  <c r="T28" i="18"/>
  <c r="U28" i="18"/>
  <c r="G30" i="18"/>
  <c r="E30" i="18" s="1"/>
  <c r="G31" i="18"/>
  <c r="G29" i="18"/>
  <c r="E29" i="18" s="1"/>
  <c r="F23" i="18"/>
  <c r="H23" i="18"/>
  <c r="I23" i="18"/>
  <c r="J23" i="18"/>
  <c r="K23" i="18"/>
  <c r="N23" i="18"/>
  <c r="O23" i="18"/>
  <c r="Q23" i="18"/>
  <c r="R23" i="18"/>
  <c r="S23" i="18"/>
  <c r="T23" i="18"/>
  <c r="U23" i="18"/>
  <c r="P23" i="18"/>
  <c r="G25" i="18"/>
  <c r="G26" i="18"/>
  <c r="G27" i="18"/>
  <c r="E27" i="18" s="1"/>
  <c r="E23" i="18" s="1"/>
  <c r="G24" i="18"/>
  <c r="G9" i="18"/>
  <c r="E9" i="18" s="1"/>
  <c r="G10" i="18"/>
  <c r="E10" i="18" s="1"/>
  <c r="G11" i="18"/>
  <c r="E11" i="18" s="1"/>
  <c r="G12" i="18"/>
  <c r="E12" i="18" s="1"/>
  <c r="G13" i="18"/>
  <c r="E13" i="18" s="1"/>
  <c r="G14" i="18"/>
  <c r="E14" i="18" s="1"/>
  <c r="G15" i="18"/>
  <c r="E15" i="18" s="1"/>
  <c r="G16" i="18"/>
  <c r="E16" i="18" s="1"/>
  <c r="G17" i="18"/>
  <c r="E17" i="18" s="1"/>
  <c r="G18" i="18"/>
  <c r="E18" i="18" s="1"/>
  <c r="G19" i="18"/>
  <c r="E19" i="18" s="1"/>
  <c r="G20" i="18"/>
  <c r="E20" i="18" s="1"/>
  <c r="G21" i="18"/>
  <c r="E21" i="18" s="1"/>
  <c r="G22" i="18"/>
  <c r="E22" i="18" s="1"/>
  <c r="G8" i="18"/>
  <c r="E8" i="18" s="1"/>
  <c r="E78" i="18" l="1"/>
  <c r="E54" i="18"/>
  <c r="I53" i="18"/>
  <c r="I32" i="18" s="1"/>
  <c r="I88" i="18" s="1"/>
  <c r="F53" i="18"/>
  <c r="F32" i="18" s="1"/>
  <c r="F88" i="18" s="1"/>
  <c r="K53" i="18"/>
  <c r="E60" i="18"/>
  <c r="K32" i="18"/>
  <c r="K88" i="18" s="1"/>
  <c r="J53" i="18"/>
  <c r="J32" i="18" s="1"/>
  <c r="J88" i="18" s="1"/>
  <c r="H53" i="18"/>
  <c r="H32" i="18" s="1"/>
  <c r="H88" i="18" s="1"/>
  <c r="G67" i="18"/>
  <c r="G73" i="18"/>
  <c r="G78" i="18"/>
  <c r="E68" i="18"/>
  <c r="E67" i="18" s="1"/>
  <c r="G60" i="18"/>
  <c r="U53" i="18"/>
  <c r="U32" i="18" s="1"/>
  <c r="U88" i="18" s="1"/>
  <c r="S53" i="18"/>
  <c r="S32" i="18" s="1"/>
  <c r="S88" i="18" s="1"/>
  <c r="Q53" i="18"/>
  <c r="Q32" i="18" s="1"/>
  <c r="Q88" i="18" s="1"/>
  <c r="O53" i="18"/>
  <c r="O32" i="18" s="1"/>
  <c r="O88" i="18" s="1"/>
  <c r="G54" i="18"/>
  <c r="T53" i="18"/>
  <c r="T32" i="18" s="1"/>
  <c r="T88" i="18" s="1"/>
  <c r="R53" i="18"/>
  <c r="R32" i="18" s="1"/>
  <c r="R88" i="18" s="1"/>
  <c r="P53" i="18"/>
  <c r="P32" i="18" s="1"/>
  <c r="P88" i="18" s="1"/>
  <c r="N53" i="18"/>
  <c r="N32" i="18" s="1"/>
  <c r="N88" i="18" s="1"/>
  <c r="G23" i="18"/>
  <c r="G28" i="18"/>
  <c r="E31" i="18"/>
  <c r="E28" i="18" s="1"/>
  <c r="E36" i="18"/>
  <c r="E33" i="18" s="1"/>
  <c r="E53" i="18" l="1"/>
  <c r="E32" i="18" s="1"/>
  <c r="E88" i="18" s="1"/>
  <c r="G53" i="18"/>
  <c r="G32" i="18" s="1"/>
  <c r="G88" i="18" s="1"/>
  <c r="U98" i="18"/>
  <c r="R91" i="18"/>
  <c r="R98" i="18"/>
  <c r="N91" i="18"/>
  <c r="N98" i="18"/>
  <c r="O91" i="18"/>
  <c r="O98" i="18"/>
  <c r="S91" i="18"/>
  <c r="S98" i="18" s="1"/>
  <c r="P91" i="18"/>
  <c r="P98" i="18"/>
  <c r="T91" i="18"/>
  <c r="T98" i="18" s="1"/>
  <c r="Q91" i="18"/>
  <c r="Q98" i="18" s="1"/>
</calcChain>
</file>

<file path=xl/sharedStrings.xml><?xml version="1.0" encoding="utf-8"?>
<sst xmlns="http://schemas.openxmlformats.org/spreadsheetml/2006/main" count="369" uniqueCount="277">
  <si>
    <t>1</t>
  </si>
  <si>
    <t>2</t>
  </si>
  <si>
    <t>4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</si>
  <si>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</si>
  <si>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</si>
  <si>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</si>
  <si>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</si>
  <si>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</si>
  <si>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</si>
  <si>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Информатика</t>
  </si>
  <si>
    <t>Физика</t>
  </si>
  <si>
    <t>ОО.10</t>
  </si>
  <si>
    <t>Химия</t>
  </si>
  <si>
    <t>ОО.11</t>
  </si>
  <si>
    <t>Обществознание (включая экономику и право)</t>
  </si>
  <si>
    <t>ОО.12</t>
  </si>
  <si>
    <t>Биология</t>
  </si>
  <si>
    <t>ОО.13</t>
  </si>
  <si>
    <t>География</t>
  </si>
  <si>
    <t>ОО.14</t>
  </si>
  <si>
    <t>Экология</t>
  </si>
  <si>
    <t>ОГСЭ</t>
  </si>
  <si>
    <t>Общий гуманитарный и социально-экономический цикл</t>
  </si>
  <si>
    <t>ОП</t>
  </si>
  <si>
    <t>Индекс</t>
  </si>
  <si>
    <t>Формы промежуточной аттестации</t>
  </si>
  <si>
    <t>Экзамены</t>
  </si>
  <si>
    <t>Зачеты</t>
  </si>
  <si>
    <t>ПДП</t>
  </si>
  <si>
    <t>Промежуточная аттестация</t>
  </si>
  <si>
    <t>УЧЕБНЫЙ ПЛАН</t>
  </si>
  <si>
    <t>ГБПОУ РМ "Саранский электромеханический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</si>
  <si>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</si>
  <si>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</si>
  <si>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</si>
  <si>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</si>
  <si>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уровень образования</t>
  </si>
  <si>
    <t>основное общее образование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</si>
  <si>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</si>
  <si>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</si>
  <si>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</si>
  <si>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</si>
  <si>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</si>
  <si>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</si>
  <si>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</si>
  <si>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</si>
  <si>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</si>
  <si>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</si>
  <si>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</si>
  <si>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</si>
  <si>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Приказ об утверждении ФГОС</t>
  </si>
  <si>
    <t xml:space="preserve">от </t>
  </si>
  <si>
    <t xml:space="preserve">     № </t>
  </si>
  <si>
    <t>-,Э</t>
  </si>
  <si>
    <t>-,ДЗ</t>
  </si>
  <si>
    <t>З,ДЗ</t>
  </si>
  <si>
    <t>Самостоятельная работа</t>
  </si>
  <si>
    <t>Государственная  (итоговая) аттестация</t>
  </si>
  <si>
    <t>ВСЕГО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</si>
  <si>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</si>
  <si>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</si>
  <si>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</si>
  <si>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</si>
  <si>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</si>
  <si>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дифф.зачетов, зачетов</t>
  </si>
  <si>
    <t>Теоретическое обучение</t>
  </si>
  <si>
    <t>образовательной программы среднего профессионального образования</t>
  </si>
  <si>
    <t>техник</t>
  </si>
  <si>
    <t>Основы философии</t>
  </si>
  <si>
    <t>ЕН</t>
  </si>
  <si>
    <t>Математический и общий естественнонаучный цикл</t>
  </si>
  <si>
    <t>Математика</t>
  </si>
  <si>
    <t>Экологические основы природопользования</t>
  </si>
  <si>
    <t>П</t>
  </si>
  <si>
    <t>Профессиональный цикл</t>
  </si>
  <si>
    <t>Общепрофессиональные дисциплины</t>
  </si>
  <si>
    <t>Инженерная графика</t>
  </si>
  <si>
    <t>Метрология, стандартизация и сертификация</t>
  </si>
  <si>
    <t>Охрана труда</t>
  </si>
  <si>
    <t>ОП.10</t>
  </si>
  <si>
    <t>Безопасность жизнедеятельности</t>
  </si>
  <si>
    <t>ПМ</t>
  </si>
  <si>
    <t>Профессиональные модули</t>
  </si>
  <si>
    <t>Квалификационный экзамен</t>
  </si>
  <si>
    <t>По практике производственной и учебной</t>
  </si>
  <si>
    <t>Консультации</t>
  </si>
  <si>
    <t>Всего учебных занятий</t>
  </si>
  <si>
    <t>в т.ч. по учебным дисциплинам и МДК</t>
  </si>
  <si>
    <t>Лаб. и практ. занятий</t>
  </si>
  <si>
    <t>Распределение учебной нагрузки по курсам и семестрам (час. в семестр)</t>
  </si>
  <si>
    <t>ОО.15</t>
  </si>
  <si>
    <t>Астрономия</t>
  </si>
  <si>
    <t>Квалификационный эказмен</t>
  </si>
  <si>
    <t>6 нед</t>
  </si>
  <si>
    <t>Директор ГБПОУ РМ "Саранский электромеханический колледж"</t>
  </si>
  <si>
    <t>по программе базовой подготовки</t>
  </si>
  <si>
    <t>ЭК</t>
  </si>
  <si>
    <t>Информационные технологии в профессиональной деятельности</t>
  </si>
  <si>
    <t xml:space="preserve">ЕН.03 </t>
  </si>
  <si>
    <t>Электротехника</t>
  </si>
  <si>
    <t>3 нед</t>
  </si>
  <si>
    <t>1 нед</t>
  </si>
  <si>
    <t>Выполнение работ по одной или нескольким профессиям рабочих, должностям служащих</t>
  </si>
  <si>
    <t>УП.5.01</t>
  </si>
  <si>
    <t>Основы компьютерного моделирования</t>
  </si>
  <si>
    <t>Электронная техника</t>
  </si>
  <si>
    <t>Материаловедение, электрорадиоматериалы и радиокомпоненты</t>
  </si>
  <si>
    <t>Вычислительная техника</t>
  </si>
  <si>
    <t>Электрорадиоизмерения</t>
  </si>
  <si>
    <t>Правовое обеспечение профессиональной деятельности</t>
  </si>
  <si>
    <t>Управление персоналом</t>
  </si>
  <si>
    <t>Схемотехника</t>
  </si>
  <si>
    <t>Аудиотехника</t>
  </si>
  <si>
    <t>Видеотехника</t>
  </si>
  <si>
    <t>ОП.11</t>
  </si>
  <si>
    <t>ОП.12</t>
  </si>
  <si>
    <t>ОП.13</t>
  </si>
  <si>
    <t>ОП.14</t>
  </si>
  <si>
    <t>ОП.15</t>
  </si>
  <si>
    <t>ОП.16</t>
  </si>
  <si>
    <t>ОП.17</t>
  </si>
  <si>
    <t>Выполнение сборки, монтажа и демонтажа устройств, блоков и приборов различных видов радиоэлектронной техники</t>
  </si>
  <si>
    <t>Технология монтажа устройств, блоков и приборов радиоэлектронной техники</t>
  </si>
  <si>
    <t>Технология сборки устройств, блоков и приборов радиоэлектронной техники</t>
  </si>
  <si>
    <t>Выполнение настройки, регулировки и проведение стандартных и сертифицированных испытаний устройств, блоков и приборов радиоэлектронной техники</t>
  </si>
  <si>
    <t>МДК.02.01</t>
  </si>
  <si>
    <t>Методы эксплуатации контрольно-измерительного оборудования и технологического оснащения сборки и монтажа</t>
  </si>
  <si>
    <t>МДК.02.02</t>
  </si>
  <si>
    <t>Методы настройки и регулировки устройств и блоков радиоэлектронных приборов</t>
  </si>
  <si>
    <t>МДК.02.03</t>
  </si>
  <si>
    <t>Методы проведения стандартных и сертифицированных испытаний</t>
  </si>
  <si>
    <t>2 нед</t>
  </si>
  <si>
    <t>Проведение диагностики и ремонта различных видов радиоэлектронной техники</t>
  </si>
  <si>
    <t>МДК.03.01</t>
  </si>
  <si>
    <t>Теоретические основы диагностики обнаружения отказов и дефектов различных видов радиоэлектронной техники</t>
  </si>
  <si>
    <t>МДК.03.02</t>
  </si>
  <si>
    <t>Теоретические основы ремонта различных видов радиоэлектронной техники</t>
  </si>
  <si>
    <t>Основы телевидения</t>
  </si>
  <si>
    <t>Выполнение работ по профессии 14618 Монтажник радиоэлектронной аппаратуры и приборов</t>
  </si>
  <si>
    <t>Программирование встраиваемых систем</t>
  </si>
  <si>
    <t>МДК.05.01</t>
  </si>
  <si>
    <t>Архитектура контроллеров</t>
  </si>
  <si>
    <t>МДК.05.02</t>
  </si>
  <si>
    <t>Основы языка программирования Си</t>
  </si>
  <si>
    <t>МДК.05.03</t>
  </si>
  <si>
    <t>Э</t>
  </si>
  <si>
    <t>3</t>
  </si>
  <si>
    <t xml:space="preserve">11.02.02 </t>
  </si>
  <si>
    <t>15.05.2014</t>
  </si>
  <si>
    <t>541</t>
  </si>
  <si>
    <t>Наименование циклов,
дисциплин, профессиональных модулей, МДК, практик</t>
  </si>
  <si>
    <t>10</t>
  </si>
  <si>
    <t>Учебная нагрузка обучающихся (час)</t>
  </si>
  <si>
    <t>О</t>
  </si>
  <si>
    <t>Общеобразовательный цикл</t>
  </si>
  <si>
    <t>ОО.01</t>
  </si>
  <si>
    <t>ОО.02</t>
  </si>
  <si>
    <t>ОО.03</t>
  </si>
  <si>
    <t>ОО.04</t>
  </si>
  <si>
    <t>ОО.05</t>
  </si>
  <si>
    <t>ОО.06</t>
  </si>
  <si>
    <t>ОО.07</t>
  </si>
  <si>
    <t>ОО.08</t>
  </si>
  <si>
    <t>ОО.09</t>
  </si>
  <si>
    <t>ГИА</t>
  </si>
  <si>
    <t>Государственная итоговая аттестация</t>
  </si>
  <si>
    <t>Промежуточная аттестация (нед)</t>
  </si>
  <si>
    <t>ДЗ</t>
  </si>
  <si>
    <t>34/10</t>
  </si>
  <si>
    <t>66/16</t>
  </si>
  <si>
    <t>24//8</t>
  </si>
  <si>
    <t>97/16</t>
  </si>
  <si>
    <t>-,-.-.-,-,ДЗ</t>
  </si>
  <si>
    <t>З,З,З,З,З,ДЗ</t>
  </si>
  <si>
    <t>З</t>
  </si>
  <si>
    <t>Формирование ключевых компетенций цифровой экономики</t>
  </si>
  <si>
    <t xml:space="preserve">Учебная практика </t>
  </si>
  <si>
    <t>УП.01</t>
  </si>
  <si>
    <t>ПП.01</t>
  </si>
  <si>
    <t>ЭК.01</t>
  </si>
  <si>
    <t>УП.02</t>
  </si>
  <si>
    <t>ПП.02</t>
  </si>
  <si>
    <t>ЭК.02</t>
  </si>
  <si>
    <t>КП, ДЗ</t>
  </si>
  <si>
    <t>УП.03</t>
  </si>
  <si>
    <t>ПП.03</t>
  </si>
  <si>
    <t>ЭК.03</t>
  </si>
  <si>
    <t>100/20/30</t>
  </si>
  <si>
    <t>64/32</t>
  </si>
  <si>
    <t>УП.04</t>
  </si>
  <si>
    <t>ПП.04</t>
  </si>
  <si>
    <t>МДК.04.01</t>
  </si>
  <si>
    <t>ЭК.04</t>
  </si>
  <si>
    <t>ПМ.04</t>
  </si>
  <si>
    <t>130/80</t>
  </si>
  <si>
    <t>66/44</t>
  </si>
  <si>
    <t>ПМ.05</t>
  </si>
  <si>
    <t>ЭК.05</t>
  </si>
  <si>
    <t>88/28</t>
  </si>
  <si>
    <t>34/14</t>
  </si>
  <si>
    <t>100/64</t>
  </si>
  <si>
    <t>Курс. работ (проектов)</t>
  </si>
  <si>
    <t>II курс</t>
  </si>
  <si>
    <t>III курс</t>
  </si>
  <si>
    <t>IV курс</t>
  </si>
  <si>
    <t>ОГСЭ.01</t>
  </si>
  <si>
    <t>ОГСЭ.02</t>
  </si>
  <si>
    <t>ОГСЭ.03</t>
  </si>
  <si>
    <t>ОГСЭ.04</t>
  </si>
  <si>
    <t>ЕН.01</t>
  </si>
  <si>
    <t>ЕН.02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</si>
  <si>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</si>
  <si>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</si>
  <si>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</si>
  <si>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</si>
  <si>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</si>
  <si>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</si>
  <si>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</si>
  <si>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</si>
  <si>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</si>
  <si>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ПМ.01</t>
  </si>
  <si>
    <t>МДК.01.01</t>
  </si>
  <si>
    <t>МДК.01.02</t>
  </si>
  <si>
    <t>ПМ.02</t>
  </si>
  <si>
    <t>ПМ.03</t>
  </si>
  <si>
    <t>I курс</t>
  </si>
  <si>
    <t>Военные сборы</t>
  </si>
  <si>
    <t>16,5 нед.</t>
  </si>
  <si>
    <t>22,5 нед.</t>
  </si>
  <si>
    <t>16 нед.</t>
  </si>
  <si>
    <t>19 нед.</t>
  </si>
  <si>
    <t>11 нед.</t>
  </si>
  <si>
    <t>17 нед.</t>
  </si>
  <si>
    <t>12,5 нед.</t>
  </si>
  <si>
    <t>11,5 нед.</t>
  </si>
  <si>
    <t xml:space="preserve">1 сем. </t>
  </si>
  <si>
    <t xml:space="preserve">2 сем. </t>
  </si>
  <si>
    <t xml:space="preserve">3 сем.  </t>
  </si>
  <si>
    <t>4 сем.</t>
  </si>
  <si>
    <t xml:space="preserve">5 сем.   </t>
  </si>
  <si>
    <t xml:space="preserve">6 сем. </t>
  </si>
  <si>
    <t xml:space="preserve">7 сем. </t>
  </si>
  <si>
    <t xml:space="preserve">8 сем.    </t>
  </si>
  <si>
    <t>4 нед</t>
  </si>
  <si>
    <t>14</t>
  </si>
  <si>
    <t>40</t>
  </si>
  <si>
    <r>
      <rPr>
        <b/>
        <sz val="10"/>
        <color indexed="8"/>
        <rFont val="Times New Roman"/>
        <family val="1"/>
        <charset val="204"/>
      </rPr>
      <t>1. Программа обучения по специальности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1.1 Выполнение дипломной работы с 18.05 по 14.06 ( всего 4 нед.)</t>
    </r>
  </si>
  <si>
    <t>Экономика организации</t>
  </si>
  <si>
    <t>УТВЕРЖДАЮ</t>
  </si>
  <si>
    <t>СОГЛАСОВАНО</t>
  </si>
  <si>
    <t>Заместитель Министра образования                     Республики Мордовия</t>
  </si>
  <si>
    <t>_________________________________С. И. Соболев</t>
  </si>
  <si>
    <t>_______________________ С. А. Махалов</t>
  </si>
  <si>
    <t>МИНИСТЕРСТВО ОБРАЗОВАНИЯ РЕСПУБЛИКИ МОРДОВИЯ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</si>
  <si>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</si>
  <si>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</si>
  <si>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</si>
  <si>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ОП.18</t>
  </si>
  <si>
    <t>ОП.19</t>
  </si>
  <si>
    <t>100</t>
  </si>
  <si>
    <t>544</t>
  </si>
  <si>
    <t>1172</t>
  </si>
  <si>
    <t>796</t>
  </si>
  <si>
    <t>376</t>
  </si>
  <si>
    <t>168</t>
  </si>
  <si>
    <t>182</t>
  </si>
  <si>
    <t>11</t>
  </si>
  <si>
    <t>3. План учебного процесса</t>
  </si>
  <si>
    <t>ТЕХНИЧЕСКОЕ ОБСЛУЖИВАНИЕ И РЕМОНТ РАДИОЭЛЕКТРОННОЙ ТЕХНИКИ (ПО ОТРАСЛЯМ)</t>
  </si>
  <si>
    <r>
      <rPr>
        <b/>
        <sz val="10"/>
        <color indexed="8"/>
        <rFont val="Times New Roman"/>
        <family val="1"/>
        <charset val="204"/>
      </rPr>
      <t>Консультации</t>
    </r>
    <r>
      <rPr>
        <sz val="10"/>
        <color indexed="8"/>
        <rFont val="Times New Roman"/>
        <family val="1"/>
        <charset val="204"/>
      </rPr>
      <t xml:space="preserve"> на учебную группу по 4 часа на 1 чел в год</t>
    </r>
  </si>
  <si>
    <t>Защита дипломного проекта (работы)  с 15.06. по 28.06 (всего 2 нед.)</t>
  </si>
  <si>
    <t>Производственная практика (по профилю специальности)</t>
  </si>
  <si>
    <t>Производственна  практика (преддипломная)</t>
  </si>
  <si>
    <t>Социальная адаптация и основы социально-правовых знаний</t>
  </si>
  <si>
    <t>Максимальная учебная нагрузка</t>
  </si>
  <si>
    <t xml:space="preserve">Самостоятельная  работа </t>
  </si>
  <si>
    <t>Обязательная учебная нагрузка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</si>
</sst>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25" x14ac:knownFonts="1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i/>
      <sz val="8"/>
      <color indexed="8"/>
      <name val="Tahoma"/>
      <charset val="252"/>
    </font>
    <font>
      <b/>
      <sz val="10"/>
      <color indexed="8"/>
      <name val="Arial"/>
      <charset val="252"/>
    </font>
    <font>
      <b/>
      <sz val="26"/>
      <color indexed="8"/>
      <name val="Times New Roman"/>
      <charset val="252"/>
    </font>
    <font>
      <sz val="12"/>
      <color indexed="8"/>
      <name val="Arial"/>
      <charset val="252"/>
    </font>
    <font>
      <sz val="11"/>
      <color indexed="8"/>
      <name val="Arial"/>
      <charset val="252"/>
    </font>
    <font>
      <b/>
      <sz val="8"/>
      <color indexed="8"/>
      <name val="Tahoma"/>
      <family val="2"/>
      <charset val="204"/>
    </font>
    <font>
      <b/>
      <sz val="8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5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0" fillId="0" borderId="0" xfId="0" applyFill="1"/>
    <xf numFmtId="49" fontId="0" fillId="0" borderId="0" xfId="0" applyNumberFormat="1" applyFill="1"/>
    <xf numFmtId="0" fontId="10" fillId="0" borderId="0" xfId="0" applyFont="1" applyFill="1"/>
    <xf numFmtId="0" fontId="0" fillId="3" borderId="0" xfId="0" applyFill="1"/>
    <xf numFmtId="0" fontId="8" fillId="3" borderId="0" xfId="0" applyFont="1" applyFill="1"/>
    <xf numFmtId="0" fontId="0" fillId="4" borderId="0" xfId="0" applyFill="1"/>
    <xf numFmtId="0" fontId="0" fillId="5" borderId="0" xfId="0" applyFill="1"/>
    <xf numFmtId="0" fontId="8" fillId="5" borderId="0" xfId="0" applyFont="1" applyFill="1"/>
    <xf numFmtId="0" fontId="11" fillId="5" borderId="0" xfId="0" applyFont="1" applyFill="1"/>
    <xf numFmtId="0" fontId="2" fillId="6" borderId="1" xfId="2" applyNumberFormat="1" applyFont="1" applyFill="1" applyBorder="1" applyAlignment="1" applyProtection="1">
      <alignment horizontal="left" vertical="center" wrapText="1"/>
      <protection locked="0"/>
    </xf>
    <xf numFmtId="0" fontId="2" fillId="2" borderId="0" xfId="2" applyFont="1" applyFill="1" applyBorder="1" applyAlignment="1" applyProtection="1">
      <alignment horizontal="center" vertical="center"/>
      <protection locked="0"/>
    </xf>
    <xf numFmtId="0" fontId="2" fillId="0" borderId="0" xfId="2"/>
    <xf numFmtId="0" fontId="9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right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15" fillId="4" borderId="5" xfId="0" applyNumberFormat="1" applyFont="1" applyFill="1" applyBorder="1" applyAlignment="1">
      <alignment horizontal="center" vertical="center"/>
    </xf>
    <xf numFmtId="0" fontId="15" fillId="4" borderId="6" xfId="0" applyNumberFormat="1" applyFont="1" applyFill="1" applyBorder="1" applyAlignment="1">
      <alignment horizontal="left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0" fontId="15" fillId="4" borderId="6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/>
    <xf numFmtId="49" fontId="16" fillId="0" borderId="1" xfId="0" applyNumberFormat="1" applyFont="1" applyFill="1" applyBorder="1"/>
    <xf numFmtId="0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3" xfId="0" applyNumberFormat="1" applyFont="1" applyFill="1" applyBorder="1"/>
    <xf numFmtId="0" fontId="16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/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49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5" borderId="1" xfId="0" applyNumberFormat="1" applyFont="1" applyFill="1" applyBorder="1" applyAlignment="1" applyProtection="1">
      <alignment horizontal="center" vertical="center"/>
      <protection locked="0"/>
    </xf>
    <xf numFmtId="1" fontId="16" fillId="5" borderId="1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6" borderId="1" xfId="2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vertical="center"/>
    </xf>
    <xf numFmtId="0" fontId="16" fillId="5" borderId="7" xfId="0" applyNumberFormat="1" applyFont="1" applyFill="1" applyBorder="1" applyAlignment="1">
      <alignment vertical="center"/>
    </xf>
    <xf numFmtId="164" fontId="16" fillId="5" borderId="1" xfId="1" applyFont="1" applyFill="1" applyBorder="1" applyAlignment="1">
      <alignment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/>
    <xf numFmtId="49" fontId="16" fillId="5" borderId="1" xfId="0" applyNumberFormat="1" applyFont="1" applyFill="1" applyBorder="1"/>
    <xf numFmtId="1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/>
    <xf numFmtId="0" fontId="16" fillId="0" borderId="0" xfId="0" applyFont="1" applyFill="1"/>
    <xf numFmtId="1" fontId="16" fillId="0" borderId="1" xfId="0" applyNumberFormat="1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 applyProtection="1">
      <alignment horizontal="left" vertical="center"/>
      <protection locked="0"/>
    </xf>
    <xf numFmtId="0" fontId="16" fillId="6" borderId="1" xfId="2" applyNumberFormat="1" applyFont="1" applyFill="1" applyBorder="1" applyAlignment="1" applyProtection="1">
      <alignment horizontal="left" vertical="center"/>
      <protection locked="0"/>
    </xf>
    <xf numFmtId="0" fontId="16" fillId="0" borderId="4" xfId="0" applyNumberFormat="1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NumberFormat="1" applyFont="1" applyFill="1" applyBorder="1" applyAlignment="1">
      <alignment horizontal="left" vertical="center"/>
    </xf>
    <xf numFmtId="0" fontId="21" fillId="0" borderId="0" xfId="0" applyFont="1"/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/>
    <xf numFmtId="0" fontId="21" fillId="2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2" applyNumberFormat="1" applyFont="1" applyFill="1" applyBorder="1" applyAlignment="1" applyProtection="1">
      <alignment horizontal="left" vertical="center"/>
      <protection locked="0"/>
    </xf>
    <xf numFmtId="0" fontId="13" fillId="2" borderId="0" xfId="2" applyFont="1" applyFill="1" applyBorder="1" applyAlignment="1" applyProtection="1">
      <alignment horizontal="left" vertical="center"/>
      <protection locked="0"/>
    </xf>
    <xf numFmtId="0" fontId="14" fillId="2" borderId="0" xfId="2" applyFont="1" applyFill="1" applyBorder="1" applyAlignment="1" applyProtection="1">
      <alignment horizontal="right" vertical="center"/>
      <protection locked="0"/>
    </xf>
    <xf numFmtId="0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right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7" fillId="2" borderId="2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4" fillId="2" borderId="2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 textRotation="90"/>
    </xf>
    <xf numFmtId="49" fontId="16" fillId="5" borderId="8" xfId="0" applyNumberFormat="1" applyFont="1" applyFill="1" applyBorder="1" applyAlignment="1">
      <alignment horizontal="left" vertical="center" wrapText="1"/>
    </xf>
    <xf numFmtId="49" fontId="16" fillId="5" borderId="9" xfId="0" applyNumberFormat="1" applyFont="1" applyFill="1" applyBorder="1" applyAlignment="1">
      <alignment horizontal="left" vertical="center" wrapText="1"/>
    </xf>
    <xf numFmtId="49" fontId="16" fillId="5" borderId="7" xfId="0" applyNumberFormat="1" applyFont="1" applyFill="1" applyBorder="1" applyAlignment="1">
      <alignment horizontal="left" vertical="center" wrapText="1"/>
    </xf>
    <xf numFmtId="0" fontId="16" fillId="5" borderId="8" xfId="0" applyNumberFormat="1" applyFont="1" applyFill="1" applyBorder="1" applyAlignment="1">
      <alignment horizontal="left" vertical="center" wrapText="1"/>
    </xf>
    <xf numFmtId="0" fontId="16" fillId="5" borderId="9" xfId="0" applyNumberFormat="1" applyFont="1" applyFill="1" applyBorder="1" applyAlignment="1">
      <alignment horizontal="left" vertical="center" wrapText="1"/>
    </xf>
    <xf numFmtId="0" fontId="16" fillId="5" borderId="7" xfId="0" applyNumberFormat="1" applyFont="1" applyFill="1" applyBorder="1" applyAlignment="1">
      <alignment horizontal="left" vertical="center" wrapText="1"/>
    </xf>
    <xf numFmtId="49" fontId="16" fillId="5" borderId="1" xfId="0" applyNumberFormat="1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6" fillId="5" borderId="7" xfId="0" applyFont="1" applyFill="1" applyBorder="1" applyAlignment="1">
      <alignment horizontal="left"/>
    </xf>
    <xf numFmtId="0" fontId="16" fillId="5" borderId="8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0" fontId="15" fillId="5" borderId="8" xfId="0" applyNumberFormat="1" applyFont="1" applyFill="1" applyBorder="1" applyAlignment="1">
      <alignment horizontal="left" vertical="center"/>
    </xf>
    <xf numFmtId="0" fontId="15" fillId="5" borderId="9" xfId="0" applyNumberFormat="1" applyFont="1" applyFill="1" applyBorder="1" applyAlignment="1">
      <alignment horizontal="left" vertical="center"/>
    </xf>
    <xf numFmtId="0" fontId="15" fillId="5" borderId="7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9" fillId="0" borderId="3" xfId="2" applyFont="1" applyFill="1" applyBorder="1" applyAlignment="1" applyProtection="1">
      <alignment horizontal="center" vertical="center" wrapText="1"/>
      <protection locked="0"/>
    </xf>
    <xf numFmtId="0" fontId="19" fillId="0" borderId="4" xfId="2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Денежный" xfId="1" builtinId="4"/>
    <cellStyle name="Обычный" xfId="0" builtinId="0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AV32"/>
  <sheetViews>
    <sheetView showGridLines="0" view="pageBreakPreview" workbookViewId="0">
      <selection activeCell="Q4" sqref="Q4"/>
    </sheetView>
  </sheetViews>
  <sheetFormatPr defaultColWidth="14.6640625" defaultRowHeight="13.5" customHeight="1" x14ac:dyDescent="0.15"/>
  <cols>
    <col min="1" max="3" width="3.33203125" customWidth="1"/>
    <col min="4" max="4" width="17.1640625" customWidth="1"/>
    <col min="5" max="12" width="3.33203125" customWidth="1"/>
    <col min="13" max="13" width="5" customWidth="1"/>
    <col min="14" max="48" width="3.33203125" customWidth="1"/>
  </cols>
  <sheetData>
    <row r="1" spans="1:48" ht="13.5" customHeight="1" x14ac:dyDescent="0.15">
      <c r="G1" s="109" t="s">
        <v>253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48" ht="21" customHeight="1" x14ac:dyDescent="0.2">
      <c r="A2" s="117" t="s">
        <v>249</v>
      </c>
      <c r="B2" s="117"/>
      <c r="C2" s="117"/>
      <c r="D2" s="117"/>
      <c r="E2" s="117"/>
      <c r="F2" s="117"/>
      <c r="G2" s="91"/>
      <c r="H2" s="91"/>
      <c r="I2" s="87"/>
      <c r="J2" s="87"/>
      <c r="K2" s="87"/>
      <c r="L2" s="87"/>
      <c r="M2" s="87"/>
      <c r="N2" s="87"/>
      <c r="AF2" s="110" t="s">
        <v>248</v>
      </c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</row>
    <row r="3" spans="1:48" ht="30.75" customHeight="1" x14ac:dyDescent="0.15">
      <c r="A3" s="114" t="s">
        <v>250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AF3" s="112" t="s">
        <v>94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</row>
    <row r="4" spans="1:48" ht="15.75" customHeight="1" x14ac:dyDescent="0.25">
      <c r="A4" s="115" t="s">
        <v>251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87"/>
      <c r="AF4" s="113" t="s">
        <v>252</v>
      </c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</row>
    <row r="5" spans="1:48" ht="15" customHeight="1" x14ac:dyDescent="0.2">
      <c r="A5" s="89"/>
      <c r="B5" s="89"/>
      <c r="C5" s="89"/>
      <c r="D5" s="90"/>
      <c r="E5" s="90"/>
      <c r="F5" s="90"/>
      <c r="G5" s="89"/>
      <c r="H5" s="89"/>
      <c r="I5" s="89"/>
      <c r="J5" s="89"/>
      <c r="K5" s="89"/>
      <c r="L5" s="89"/>
      <c r="M5" s="89"/>
      <c r="N5" s="87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</row>
    <row r="6" spans="1:48" ht="11.25" customHeight="1" x14ac:dyDescent="0.2">
      <c r="A6" s="88"/>
      <c r="B6" s="88"/>
      <c r="C6" s="88"/>
      <c r="D6" s="88"/>
      <c r="E6" s="88"/>
      <c r="F6" s="88"/>
      <c r="G6" s="87"/>
      <c r="H6" s="87"/>
      <c r="I6" s="87"/>
      <c r="J6" s="87"/>
      <c r="K6" s="87"/>
      <c r="L6" s="87"/>
      <c r="M6" s="87"/>
      <c r="N6" s="87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</row>
    <row r="7" spans="1:48" ht="10.5" customHeight="1" x14ac:dyDescent="0.15">
      <c r="D7" s="2"/>
      <c r="E7" s="2"/>
      <c r="F7" s="2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</row>
    <row r="8" spans="1:48" ht="11.25" customHeight="1" x14ac:dyDescent="0.15">
      <c r="D8" s="2"/>
      <c r="E8" s="2"/>
      <c r="F8" s="2"/>
    </row>
    <row r="9" spans="1:48" ht="38.25" customHeight="1" x14ac:dyDescent="0.15">
      <c r="A9" s="120" t="s">
        <v>30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</row>
    <row r="10" spans="1:48" ht="13.5" customHeight="1" x14ac:dyDescent="0.15">
      <c r="A10" s="121" t="s">
        <v>66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</row>
    <row r="11" spans="1:48" ht="17.25" customHeight="1" x14ac:dyDescent="0.2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</row>
    <row r="12" spans="1:48" ht="18.75" customHeight="1" x14ac:dyDescent="0.15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</row>
    <row r="13" spans="1:48" ht="26.25" customHeight="1" x14ac:dyDescent="0.15">
      <c r="A13" s="123" t="s">
        <v>33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</row>
    <row r="14" spans="1:48" s="16" customFormat="1" ht="17.25" customHeight="1" x14ac:dyDescent="0.15">
      <c r="A14" s="122" t="s">
        <v>147</v>
      </c>
      <c r="B14" s="122"/>
      <c r="C14" s="122"/>
      <c r="D14" s="122"/>
      <c r="E14" s="122"/>
      <c r="F14" s="15"/>
      <c r="G14" s="122" t="s">
        <v>268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</row>
    <row r="15" spans="1:48" ht="19.5" customHeight="1" x14ac:dyDescent="0.15">
      <c r="A15" s="105" t="s">
        <v>34</v>
      </c>
      <c r="B15" s="105"/>
      <c r="C15" s="105"/>
      <c r="D15" s="105"/>
      <c r="E15" s="105"/>
      <c r="F15" s="105"/>
      <c r="G15" s="105" t="s">
        <v>35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"/>
    </row>
    <row r="16" spans="1:48" ht="19.5" customHeight="1" x14ac:dyDescent="0.15">
      <c r="A16" s="104" t="s">
        <v>95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AV16" s="1"/>
    </row>
    <row r="17" spans="1:48" ht="18" customHeight="1" x14ac:dyDescent="0.15">
      <c r="A17" s="104" t="s">
        <v>36</v>
      </c>
      <c r="B17" s="104"/>
      <c r="C17" s="104"/>
      <c r="D17" s="104"/>
      <c r="E17" s="106" t="s">
        <v>37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</row>
    <row r="18" spans="1:48" ht="13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3"/>
      <c r="AL18" s="2"/>
      <c r="AM18" s="2"/>
      <c r="AN18" s="2"/>
      <c r="AO18" s="2"/>
      <c r="AP18" s="2"/>
      <c r="AQ18" s="2"/>
      <c r="AR18" s="1"/>
      <c r="AS18" s="1"/>
      <c r="AT18" s="2"/>
      <c r="AU18" s="1"/>
      <c r="AV18" s="1"/>
    </row>
    <row r="19" spans="1:48" ht="15" customHeight="1" x14ac:dyDescent="0.15">
      <c r="A19" s="108" t="s">
        <v>38</v>
      </c>
      <c r="B19" s="108"/>
      <c r="C19" s="108"/>
      <c r="D19" s="108"/>
      <c r="E19" s="108"/>
      <c r="F19" s="108"/>
      <c r="G19" s="107" t="s">
        <v>67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</row>
    <row r="20" spans="1:48" ht="13.5" hidden="1" customHeight="1" x14ac:dyDescent="0.15">
      <c r="A20" s="4"/>
      <c r="G20" s="107" t="s">
        <v>39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</row>
    <row r="21" spans="1:48" ht="13.5" hidden="1" customHeight="1" x14ac:dyDescent="0.15">
      <c r="A21" s="4"/>
      <c r="G21" s="107" t="s">
        <v>40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</row>
    <row r="22" spans="1:48" ht="13.5" hidden="1" customHeight="1" x14ac:dyDescent="0.15">
      <c r="A22" s="4"/>
      <c r="G22" s="107" t="s">
        <v>41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</row>
    <row r="23" spans="1:48" ht="13.5" hidden="1" customHeight="1" x14ac:dyDescent="0.15">
      <c r="A23" s="4"/>
      <c r="G23" s="107" t="s">
        <v>42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</row>
    <row r="24" spans="1:48" ht="13.5" hidden="1" customHeight="1" x14ac:dyDescent="0.15">
      <c r="A24" s="4"/>
      <c r="G24" s="107" t="s">
        <v>43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</row>
    <row r="25" spans="1:48" ht="13.5" hidden="1" customHeight="1" x14ac:dyDescent="0.15">
      <c r="A25" s="4"/>
      <c r="G25" s="107" t="s">
        <v>44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</row>
    <row r="26" spans="1:48" ht="13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2"/>
      <c r="AU26" s="1"/>
      <c r="AV26" s="1"/>
    </row>
    <row r="27" spans="1:48" ht="17.25" customHeight="1" x14ac:dyDescent="0.15">
      <c r="A27" s="104" t="s">
        <v>45</v>
      </c>
      <c r="B27" s="104"/>
      <c r="C27" s="104"/>
      <c r="D27" s="104"/>
      <c r="E27" s="104"/>
      <c r="F27" s="104"/>
      <c r="G27" s="103" t="s">
        <v>46</v>
      </c>
      <c r="H27" s="103"/>
      <c r="I27" s="103"/>
      <c r="J27" s="103"/>
      <c r="K27" s="103"/>
      <c r="L27" s="103"/>
      <c r="M27" s="103"/>
      <c r="N27" s="103"/>
      <c r="O27" s="2"/>
      <c r="P27" s="104" t="s">
        <v>47</v>
      </c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3" t="s">
        <v>48</v>
      </c>
      <c r="AD27" s="103"/>
      <c r="AE27" s="103"/>
      <c r="AF27" s="103"/>
      <c r="AG27" s="103"/>
      <c r="AH27" s="2"/>
      <c r="AI27" s="104" t="s">
        <v>49</v>
      </c>
      <c r="AJ27" s="104"/>
      <c r="AK27" s="104"/>
      <c r="AL27" s="104"/>
      <c r="AM27" s="104"/>
      <c r="AN27" s="104"/>
      <c r="AO27" s="104"/>
      <c r="AP27" s="104"/>
      <c r="AQ27" s="104"/>
      <c r="AR27" s="104"/>
      <c r="AS27" s="103">
        <v>2020</v>
      </c>
      <c r="AT27" s="103"/>
      <c r="AU27" s="103"/>
      <c r="AV27" s="103"/>
    </row>
    <row r="28" spans="1:48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1"/>
      <c r="AT28" s="2"/>
      <c r="AU28" s="1"/>
      <c r="AV28" s="1"/>
    </row>
    <row r="29" spans="1:48" ht="13.5" customHeight="1" x14ac:dyDescent="0.15">
      <c r="A29" s="104" t="s">
        <v>254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18" t="s">
        <v>255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</row>
    <row r="30" spans="1:48" ht="13.5" customHeight="1" x14ac:dyDescent="0.15">
      <c r="U30" s="119" t="s">
        <v>256</v>
      </c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</row>
    <row r="31" spans="1:48" ht="13.5" customHeight="1" x14ac:dyDescent="0.15"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</row>
    <row r="32" spans="1:48" s="16" customFormat="1" ht="13.5" customHeight="1" x14ac:dyDescent="0.15">
      <c r="A32" s="96" t="s">
        <v>50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7" t="s">
        <v>51</v>
      </c>
      <c r="M32" s="97"/>
      <c r="N32" s="98" t="s">
        <v>148</v>
      </c>
      <c r="O32" s="98"/>
      <c r="P32" s="98"/>
      <c r="Q32" s="98"/>
      <c r="R32" s="98"/>
      <c r="S32" s="97" t="s">
        <v>52</v>
      </c>
      <c r="T32" s="97"/>
      <c r="U32" s="95" t="s">
        <v>149</v>
      </c>
      <c r="V32" s="95"/>
      <c r="W32" s="95"/>
      <c r="X32" s="95"/>
      <c r="Y32" s="95"/>
      <c r="Z32" s="95"/>
    </row>
  </sheetData>
  <mergeCells count="43">
    <mergeCell ref="A29:T29"/>
    <mergeCell ref="U29:AV29"/>
    <mergeCell ref="U30:AV30"/>
    <mergeCell ref="A9:AV9"/>
    <mergeCell ref="A10:AV10"/>
    <mergeCell ref="G14:AV14"/>
    <mergeCell ref="G22:AV22"/>
    <mergeCell ref="AI27:AR27"/>
    <mergeCell ref="AS27:AV27"/>
    <mergeCell ref="A13:AV13"/>
    <mergeCell ref="A14:E14"/>
    <mergeCell ref="A27:F27"/>
    <mergeCell ref="G27:N27"/>
    <mergeCell ref="G19:AV19"/>
    <mergeCell ref="G21:AV21"/>
    <mergeCell ref="G1:AE1"/>
    <mergeCell ref="AF2:AV2"/>
    <mergeCell ref="AF3:AV3"/>
    <mergeCell ref="AF4:AV4"/>
    <mergeCell ref="A3:N3"/>
    <mergeCell ref="A4:M4"/>
    <mergeCell ref="A2:F2"/>
    <mergeCell ref="AF5:AV5"/>
    <mergeCell ref="AF6:AV7"/>
    <mergeCell ref="A11:AV11"/>
    <mergeCell ref="A12:AV12"/>
    <mergeCell ref="AC27:AG27"/>
    <mergeCell ref="P27:AB27"/>
    <mergeCell ref="A15:F15"/>
    <mergeCell ref="G15:AU15"/>
    <mergeCell ref="A17:D17"/>
    <mergeCell ref="E17:AV17"/>
    <mergeCell ref="A16:N16"/>
    <mergeCell ref="G20:AV20"/>
    <mergeCell ref="A19:F19"/>
    <mergeCell ref="G23:AV23"/>
    <mergeCell ref="G24:AV24"/>
    <mergeCell ref="G25:AV25"/>
    <mergeCell ref="U32:Z32"/>
    <mergeCell ref="A32:K32"/>
    <mergeCell ref="L32:M32"/>
    <mergeCell ref="N32:R32"/>
    <mergeCell ref="S32:T32"/>
  </mergeCells>
  <phoneticPr fontId="0" type="noConversion"/>
  <printOptions horizontalCentered="1"/>
  <pageMargins left="0.19685039370078741" right="0.19685039370078741" top="0.78740157480314965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</sheetPr>
  <dimension ref="A1:V110"/>
  <sheetViews>
    <sheetView tabSelected="1" view="pageBreakPreview" zoomScaleSheetLayoutView="100" workbookViewId="0">
      <pane ySplit="6" topLeftCell="A82" activePane="bottomLeft" state="frozen"/>
      <selection pane="bottomLeft" activeCell="A89" sqref="A89:U89"/>
    </sheetView>
  </sheetViews>
  <sheetFormatPr defaultColWidth="14.6640625" defaultRowHeight="14.25" customHeight="1" x14ac:dyDescent="0.15"/>
  <cols>
    <col min="1" max="1" width="12.1640625" style="5" customWidth="1"/>
    <col min="2" max="2" width="41.6640625" style="5" customWidth="1"/>
    <col min="3" max="3" width="8.1640625" style="6" customWidth="1"/>
    <col min="4" max="4" width="8.6640625" style="6" customWidth="1"/>
    <col min="5" max="5" width="7.83203125" style="5" customWidth="1"/>
    <col min="6" max="6" width="7.33203125" style="5" customWidth="1"/>
    <col min="7" max="7" width="6.83203125" style="5" customWidth="1"/>
    <col min="8" max="8" width="6.6640625" style="5" customWidth="1"/>
    <col min="9" max="9" width="7" style="5" customWidth="1"/>
    <col min="10" max="10" width="5.1640625" style="5" customWidth="1"/>
    <col min="11" max="11" width="7.1640625" style="5" customWidth="1"/>
    <col min="12" max="12" width="7.33203125" style="5" hidden="1" customWidth="1"/>
    <col min="13" max="13" width="5.1640625" style="5" hidden="1" customWidth="1"/>
    <col min="14" max="14" width="8.1640625" style="5" customWidth="1"/>
    <col min="15" max="15" width="7.6640625" style="5" customWidth="1"/>
    <col min="16" max="16" width="8.6640625" style="5" customWidth="1"/>
    <col min="17" max="17" width="8.33203125" style="5" customWidth="1"/>
    <col min="18" max="18" width="8.5" style="5" customWidth="1"/>
    <col min="19" max="19" width="8.1640625" style="5" customWidth="1"/>
    <col min="20" max="20" width="9.83203125" style="5" customWidth="1"/>
    <col min="21" max="21" width="8.5" style="5" customWidth="1"/>
    <col min="22" max="16384" width="14.6640625" style="5"/>
  </cols>
  <sheetData>
    <row r="1" spans="1:21" ht="19.5" customHeight="1" x14ac:dyDescent="0.25">
      <c r="A1" s="7" t="s">
        <v>267</v>
      </c>
    </row>
    <row r="2" spans="1:21" ht="12.75" customHeight="1" x14ac:dyDescent="0.15">
      <c r="A2" s="128" t="s">
        <v>24</v>
      </c>
      <c r="B2" s="125" t="s">
        <v>150</v>
      </c>
      <c r="C2" s="155" t="s">
        <v>25</v>
      </c>
      <c r="D2" s="155"/>
      <c r="E2" s="159" t="s">
        <v>152</v>
      </c>
      <c r="F2" s="160"/>
      <c r="G2" s="160"/>
      <c r="H2" s="160"/>
      <c r="I2" s="160"/>
      <c r="J2" s="160"/>
      <c r="K2" s="160"/>
      <c r="L2" s="160"/>
      <c r="M2" s="161"/>
      <c r="N2" s="130" t="s">
        <v>89</v>
      </c>
      <c r="O2" s="130"/>
      <c r="P2" s="130"/>
      <c r="Q2" s="130"/>
      <c r="R2" s="130"/>
      <c r="S2" s="130"/>
      <c r="T2" s="130"/>
      <c r="U2" s="130"/>
    </row>
    <row r="3" spans="1:21" ht="22.5" customHeight="1" x14ac:dyDescent="0.15">
      <c r="A3" s="128"/>
      <c r="B3" s="126"/>
      <c r="C3" s="155"/>
      <c r="D3" s="155"/>
      <c r="E3" s="162"/>
      <c r="F3" s="163"/>
      <c r="G3" s="163"/>
      <c r="H3" s="163"/>
      <c r="I3" s="163"/>
      <c r="J3" s="163"/>
      <c r="K3" s="163"/>
      <c r="L3" s="163"/>
      <c r="M3" s="164"/>
      <c r="N3" s="128" t="s">
        <v>225</v>
      </c>
      <c r="O3" s="128"/>
      <c r="P3" s="128" t="s">
        <v>202</v>
      </c>
      <c r="Q3" s="128"/>
      <c r="R3" s="128" t="s">
        <v>203</v>
      </c>
      <c r="S3" s="128"/>
      <c r="T3" s="128" t="s">
        <v>204</v>
      </c>
      <c r="U3" s="128"/>
    </row>
    <row r="4" spans="1:21" ht="25.5" customHeight="1" x14ac:dyDescent="0.15">
      <c r="A4" s="128"/>
      <c r="B4" s="126"/>
      <c r="C4" s="124" t="s">
        <v>27</v>
      </c>
      <c r="D4" s="124" t="s">
        <v>26</v>
      </c>
      <c r="E4" s="124" t="s">
        <v>274</v>
      </c>
      <c r="F4" s="124" t="s">
        <v>275</v>
      </c>
      <c r="G4" s="153" t="s">
        <v>276</v>
      </c>
      <c r="H4" s="153"/>
      <c r="I4" s="153"/>
      <c r="J4" s="153"/>
      <c r="K4" s="154" t="s">
        <v>84</v>
      </c>
      <c r="L4" s="156" t="s">
        <v>85</v>
      </c>
      <c r="M4" s="156" t="s">
        <v>29</v>
      </c>
      <c r="N4" s="93" t="s">
        <v>235</v>
      </c>
      <c r="O4" s="93" t="s">
        <v>236</v>
      </c>
      <c r="P4" s="93" t="s">
        <v>237</v>
      </c>
      <c r="Q4" s="93" t="s">
        <v>238</v>
      </c>
      <c r="R4" s="93" t="s">
        <v>239</v>
      </c>
      <c r="S4" s="93" t="s">
        <v>240</v>
      </c>
      <c r="T4" s="93" t="s">
        <v>241</v>
      </c>
      <c r="U4" s="93" t="s">
        <v>242</v>
      </c>
    </row>
    <row r="5" spans="1:21" ht="21.75" customHeight="1" x14ac:dyDescent="0.15">
      <c r="A5" s="128"/>
      <c r="B5" s="126"/>
      <c r="C5" s="124"/>
      <c r="D5" s="124"/>
      <c r="E5" s="124"/>
      <c r="F5" s="124"/>
      <c r="G5" s="154" t="s">
        <v>86</v>
      </c>
      <c r="H5" s="153" t="s">
        <v>87</v>
      </c>
      <c r="I5" s="153"/>
      <c r="J5" s="153"/>
      <c r="K5" s="154"/>
      <c r="L5" s="157"/>
      <c r="M5" s="157"/>
      <c r="N5" s="151" t="s">
        <v>227</v>
      </c>
      <c r="O5" s="151" t="s">
        <v>228</v>
      </c>
      <c r="P5" s="151" t="s">
        <v>229</v>
      </c>
      <c r="Q5" s="151" t="s">
        <v>230</v>
      </c>
      <c r="R5" s="151" t="s">
        <v>231</v>
      </c>
      <c r="S5" s="151" t="s">
        <v>232</v>
      </c>
      <c r="T5" s="151" t="s">
        <v>233</v>
      </c>
      <c r="U5" s="151" t="s">
        <v>234</v>
      </c>
    </row>
    <row r="6" spans="1:21" ht="49.5" customHeight="1" thickBot="1" x14ac:dyDescent="0.2">
      <c r="A6" s="128"/>
      <c r="B6" s="127"/>
      <c r="C6" s="124"/>
      <c r="D6" s="124"/>
      <c r="E6" s="124"/>
      <c r="F6" s="124"/>
      <c r="G6" s="154"/>
      <c r="H6" s="17" t="s">
        <v>65</v>
      </c>
      <c r="I6" s="80" t="s">
        <v>88</v>
      </c>
      <c r="J6" s="17" t="s">
        <v>201</v>
      </c>
      <c r="K6" s="154"/>
      <c r="L6" s="158"/>
      <c r="M6" s="158"/>
      <c r="N6" s="152"/>
      <c r="O6" s="152"/>
      <c r="P6" s="152"/>
      <c r="Q6" s="152"/>
      <c r="R6" s="152"/>
      <c r="S6" s="152"/>
      <c r="T6" s="152"/>
      <c r="U6" s="152"/>
    </row>
    <row r="7" spans="1:21" s="8" customFormat="1" ht="28.5" customHeight="1" thickBot="1" x14ac:dyDescent="0.2">
      <c r="A7" s="21" t="s">
        <v>153</v>
      </c>
      <c r="B7" s="22" t="s">
        <v>154</v>
      </c>
      <c r="C7" s="23" t="s">
        <v>151</v>
      </c>
      <c r="D7" s="23" t="s">
        <v>2</v>
      </c>
      <c r="E7" s="23">
        <v>2106</v>
      </c>
      <c r="F7" s="23">
        <v>702</v>
      </c>
      <c r="G7" s="23">
        <v>1404</v>
      </c>
      <c r="H7" s="23">
        <v>1120</v>
      </c>
      <c r="I7" s="23">
        <v>284</v>
      </c>
      <c r="J7" s="23">
        <v>0</v>
      </c>
      <c r="K7" s="23">
        <v>0</v>
      </c>
      <c r="L7" s="23">
        <v>0</v>
      </c>
      <c r="M7" s="23">
        <v>0</v>
      </c>
      <c r="N7" s="23">
        <v>594</v>
      </c>
      <c r="O7" s="23">
        <v>810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</row>
    <row r="8" spans="1:21" ht="13.5" customHeight="1" x14ac:dyDescent="0.15">
      <c r="A8" s="25" t="s">
        <v>155</v>
      </c>
      <c r="B8" s="26" t="s">
        <v>3</v>
      </c>
      <c r="C8" s="27"/>
      <c r="D8" s="27" t="s">
        <v>53</v>
      </c>
      <c r="E8" s="28">
        <f>F8+G8</f>
        <v>114</v>
      </c>
      <c r="F8" s="29">
        <v>36</v>
      </c>
      <c r="G8" s="29">
        <f>H8+I8</f>
        <v>78</v>
      </c>
      <c r="H8" s="29">
        <v>78</v>
      </c>
      <c r="I8" s="29"/>
      <c r="J8" s="29"/>
      <c r="K8" s="29"/>
      <c r="L8" s="29"/>
      <c r="M8" s="29"/>
      <c r="N8" s="29">
        <v>34</v>
      </c>
      <c r="O8" s="29">
        <v>44</v>
      </c>
      <c r="P8" s="29"/>
      <c r="Q8" s="29"/>
      <c r="R8" s="29"/>
      <c r="S8" s="29"/>
      <c r="T8" s="29"/>
      <c r="U8" s="29"/>
    </row>
    <row r="9" spans="1:21" ht="13.5" customHeight="1" x14ac:dyDescent="0.15">
      <c r="A9" s="25" t="s">
        <v>156</v>
      </c>
      <c r="B9" s="26" t="s">
        <v>4</v>
      </c>
      <c r="C9" s="27" t="s">
        <v>54</v>
      </c>
      <c r="D9" s="27"/>
      <c r="E9" s="28">
        <f t="shared" ref="E9:E22" si="0">F9+G9</f>
        <v>171</v>
      </c>
      <c r="F9" s="29">
        <v>54</v>
      </c>
      <c r="G9" s="29">
        <f t="shared" ref="G9:G22" si="1">H9+I9</f>
        <v>117</v>
      </c>
      <c r="H9" s="29">
        <v>117</v>
      </c>
      <c r="I9" s="29"/>
      <c r="J9" s="29"/>
      <c r="K9" s="29"/>
      <c r="L9" s="29"/>
      <c r="M9" s="29"/>
      <c r="N9" s="29">
        <v>50</v>
      </c>
      <c r="O9" s="29">
        <v>67</v>
      </c>
      <c r="P9" s="29"/>
      <c r="Q9" s="29"/>
      <c r="R9" s="29"/>
      <c r="S9" s="29"/>
      <c r="T9" s="29"/>
      <c r="U9" s="29"/>
    </row>
    <row r="10" spans="1:21" ht="13.5" customHeight="1" x14ac:dyDescent="0.15">
      <c r="A10" s="25" t="s">
        <v>157</v>
      </c>
      <c r="B10" s="26" t="s">
        <v>5</v>
      </c>
      <c r="C10" s="27" t="s">
        <v>54</v>
      </c>
      <c r="D10" s="27"/>
      <c r="E10" s="28">
        <f t="shared" si="0"/>
        <v>172</v>
      </c>
      <c r="F10" s="29">
        <v>55</v>
      </c>
      <c r="G10" s="29">
        <f t="shared" si="1"/>
        <v>117</v>
      </c>
      <c r="H10" s="29"/>
      <c r="I10" s="29">
        <v>117</v>
      </c>
      <c r="J10" s="29"/>
      <c r="K10" s="29"/>
      <c r="L10" s="29"/>
      <c r="M10" s="29"/>
      <c r="N10" s="29">
        <v>51</v>
      </c>
      <c r="O10" s="29">
        <v>66</v>
      </c>
      <c r="P10" s="29"/>
      <c r="Q10" s="29"/>
      <c r="R10" s="29"/>
      <c r="S10" s="29"/>
      <c r="T10" s="29"/>
      <c r="U10" s="29"/>
    </row>
    <row r="11" spans="1:21" ht="12.75" x14ac:dyDescent="0.15">
      <c r="A11" s="25" t="s">
        <v>158</v>
      </c>
      <c r="B11" s="26" t="s">
        <v>71</v>
      </c>
      <c r="C11" s="27"/>
      <c r="D11" s="27" t="s">
        <v>53</v>
      </c>
      <c r="E11" s="28">
        <f t="shared" si="0"/>
        <v>338</v>
      </c>
      <c r="F11" s="29">
        <v>104</v>
      </c>
      <c r="G11" s="29">
        <f t="shared" si="1"/>
        <v>234</v>
      </c>
      <c r="H11" s="29">
        <v>234</v>
      </c>
      <c r="I11" s="29"/>
      <c r="J11" s="29"/>
      <c r="K11" s="29"/>
      <c r="L11" s="29"/>
      <c r="M11" s="29"/>
      <c r="N11" s="29">
        <v>85</v>
      </c>
      <c r="O11" s="29">
        <v>149</v>
      </c>
      <c r="P11" s="29"/>
      <c r="Q11" s="29"/>
      <c r="R11" s="29"/>
      <c r="S11" s="29"/>
      <c r="T11" s="29"/>
      <c r="U11" s="29"/>
    </row>
    <row r="12" spans="1:21" ht="13.5" customHeight="1" x14ac:dyDescent="0.15">
      <c r="A12" s="25" t="s">
        <v>159</v>
      </c>
      <c r="B12" s="26" t="s">
        <v>6</v>
      </c>
      <c r="C12" s="27"/>
      <c r="D12" s="27"/>
      <c r="E12" s="28">
        <f t="shared" si="0"/>
        <v>172</v>
      </c>
      <c r="F12" s="29">
        <v>55</v>
      </c>
      <c r="G12" s="29">
        <f t="shared" si="1"/>
        <v>117</v>
      </c>
      <c r="H12" s="29">
        <v>117</v>
      </c>
      <c r="I12" s="29"/>
      <c r="J12" s="29"/>
      <c r="K12" s="29"/>
      <c r="L12" s="29"/>
      <c r="M12" s="29"/>
      <c r="N12" s="29">
        <v>51</v>
      </c>
      <c r="O12" s="29">
        <v>66</v>
      </c>
      <c r="P12" s="29"/>
      <c r="Q12" s="29"/>
      <c r="R12" s="29"/>
      <c r="S12" s="29"/>
      <c r="T12" s="29"/>
      <c r="U12" s="29"/>
    </row>
    <row r="13" spans="1:21" ht="13.5" customHeight="1" x14ac:dyDescent="0.15">
      <c r="A13" s="25" t="s">
        <v>160</v>
      </c>
      <c r="B13" s="26" t="s">
        <v>7</v>
      </c>
      <c r="C13" s="27" t="s">
        <v>55</v>
      </c>
      <c r="D13" s="27"/>
      <c r="E13" s="28">
        <f t="shared" si="0"/>
        <v>234</v>
      </c>
      <c r="F13" s="29">
        <v>117</v>
      </c>
      <c r="G13" s="29">
        <f t="shared" si="1"/>
        <v>117</v>
      </c>
      <c r="H13" s="29"/>
      <c r="I13" s="29">
        <v>117</v>
      </c>
      <c r="J13" s="29"/>
      <c r="K13" s="29"/>
      <c r="L13" s="29"/>
      <c r="M13" s="29"/>
      <c r="N13" s="29">
        <v>51</v>
      </c>
      <c r="O13" s="29">
        <v>66</v>
      </c>
      <c r="P13" s="29"/>
      <c r="Q13" s="29"/>
      <c r="R13" s="29"/>
      <c r="S13" s="29"/>
      <c r="T13" s="29"/>
      <c r="U13" s="29"/>
    </row>
    <row r="14" spans="1:21" ht="13.5" customHeight="1" x14ac:dyDescent="0.15">
      <c r="A14" s="25" t="s">
        <v>161</v>
      </c>
      <c r="B14" s="26" t="s">
        <v>8</v>
      </c>
      <c r="C14" s="27" t="s">
        <v>167</v>
      </c>
      <c r="D14" s="27"/>
      <c r="E14" s="28">
        <f t="shared" si="0"/>
        <v>101</v>
      </c>
      <c r="F14" s="29">
        <v>31</v>
      </c>
      <c r="G14" s="29">
        <f t="shared" si="1"/>
        <v>70</v>
      </c>
      <c r="H14" s="29">
        <v>70</v>
      </c>
      <c r="I14" s="29"/>
      <c r="J14" s="29"/>
      <c r="K14" s="29"/>
      <c r="L14" s="29"/>
      <c r="M14" s="29"/>
      <c r="N14" s="29">
        <v>70</v>
      </c>
      <c r="O14" s="29"/>
      <c r="P14" s="29"/>
      <c r="Q14" s="29"/>
      <c r="R14" s="29"/>
      <c r="S14" s="29"/>
      <c r="T14" s="29"/>
      <c r="U14" s="29"/>
    </row>
    <row r="15" spans="1:21" ht="13.5" customHeight="1" x14ac:dyDescent="0.15">
      <c r="A15" s="25" t="s">
        <v>162</v>
      </c>
      <c r="B15" s="26" t="s">
        <v>9</v>
      </c>
      <c r="C15" s="27" t="s">
        <v>54</v>
      </c>
      <c r="D15" s="27"/>
      <c r="E15" s="28">
        <f t="shared" si="0"/>
        <v>147</v>
      </c>
      <c r="F15" s="29">
        <v>47</v>
      </c>
      <c r="G15" s="29">
        <f t="shared" si="1"/>
        <v>100</v>
      </c>
      <c r="H15" s="29">
        <v>74</v>
      </c>
      <c r="I15" s="29">
        <v>26</v>
      </c>
      <c r="J15" s="29"/>
      <c r="K15" s="29"/>
      <c r="L15" s="29"/>
      <c r="M15" s="29"/>
      <c r="N15" s="29" t="s">
        <v>168</v>
      </c>
      <c r="O15" s="29" t="s">
        <v>169</v>
      </c>
      <c r="P15" s="29"/>
      <c r="Q15" s="29"/>
      <c r="R15" s="29"/>
      <c r="S15" s="29"/>
      <c r="T15" s="29"/>
      <c r="U15" s="29"/>
    </row>
    <row r="16" spans="1:21" ht="13.5" customHeight="1" x14ac:dyDescent="0.15">
      <c r="A16" s="25" t="s">
        <v>163</v>
      </c>
      <c r="B16" s="26" t="s">
        <v>10</v>
      </c>
      <c r="C16" s="27"/>
      <c r="D16" s="27" t="s">
        <v>53</v>
      </c>
      <c r="E16" s="28">
        <f t="shared" si="0"/>
        <v>175</v>
      </c>
      <c r="F16" s="29">
        <v>54</v>
      </c>
      <c r="G16" s="29">
        <f t="shared" si="1"/>
        <v>121</v>
      </c>
      <c r="H16" s="29">
        <v>97</v>
      </c>
      <c r="I16" s="29">
        <v>24</v>
      </c>
      <c r="J16" s="29"/>
      <c r="K16" s="29"/>
      <c r="L16" s="29"/>
      <c r="M16" s="29"/>
      <c r="N16" s="75" t="s">
        <v>170</v>
      </c>
      <c r="O16" s="29" t="s">
        <v>171</v>
      </c>
      <c r="P16" s="29"/>
      <c r="Q16" s="29"/>
      <c r="R16" s="29"/>
      <c r="S16" s="29"/>
      <c r="T16" s="29"/>
      <c r="U16" s="29"/>
    </row>
    <row r="17" spans="1:21" ht="13.5" customHeight="1" x14ac:dyDescent="0.15">
      <c r="A17" s="25" t="s">
        <v>11</v>
      </c>
      <c r="B17" s="26" t="s">
        <v>12</v>
      </c>
      <c r="C17" s="27" t="s">
        <v>167</v>
      </c>
      <c r="D17" s="27"/>
      <c r="E17" s="28">
        <f t="shared" si="0"/>
        <v>114</v>
      </c>
      <c r="F17" s="29">
        <v>36</v>
      </c>
      <c r="G17" s="29">
        <f t="shared" si="1"/>
        <v>78</v>
      </c>
      <c r="H17" s="29">
        <v>54</v>
      </c>
      <c r="I17" s="29">
        <v>24</v>
      </c>
      <c r="J17" s="29"/>
      <c r="K17" s="29"/>
      <c r="L17" s="29"/>
      <c r="M17" s="29"/>
      <c r="N17" s="29"/>
      <c r="O17" s="29">
        <v>78</v>
      </c>
      <c r="P17" s="29"/>
      <c r="Q17" s="29"/>
      <c r="R17" s="29"/>
      <c r="S17" s="29"/>
      <c r="T17" s="29"/>
      <c r="U17" s="29"/>
    </row>
    <row r="18" spans="1:21" ht="24" customHeight="1" x14ac:dyDescent="0.2">
      <c r="A18" s="25" t="s">
        <v>13</v>
      </c>
      <c r="B18" s="26" t="s">
        <v>14</v>
      </c>
      <c r="C18" s="30"/>
      <c r="D18" s="27" t="s">
        <v>145</v>
      </c>
      <c r="E18" s="28">
        <f t="shared" si="0"/>
        <v>156</v>
      </c>
      <c r="F18" s="29">
        <v>48</v>
      </c>
      <c r="G18" s="29">
        <f t="shared" si="1"/>
        <v>108</v>
      </c>
      <c r="H18" s="29">
        <v>108</v>
      </c>
      <c r="I18" s="29"/>
      <c r="J18" s="29"/>
      <c r="K18" s="29"/>
      <c r="L18" s="29"/>
      <c r="M18" s="29"/>
      <c r="N18" s="29">
        <v>108</v>
      </c>
      <c r="O18" s="29"/>
      <c r="P18" s="29"/>
      <c r="Q18" s="29"/>
      <c r="R18" s="29"/>
      <c r="S18" s="29"/>
      <c r="T18" s="29"/>
      <c r="U18" s="29"/>
    </row>
    <row r="19" spans="1:21" ht="13.5" customHeight="1" x14ac:dyDescent="0.2">
      <c r="A19" s="25" t="s">
        <v>15</v>
      </c>
      <c r="B19" s="26" t="s">
        <v>16</v>
      </c>
      <c r="C19" s="27" t="s">
        <v>167</v>
      </c>
      <c r="D19" s="31"/>
      <c r="E19" s="28">
        <f t="shared" si="0"/>
        <v>52</v>
      </c>
      <c r="F19" s="29">
        <v>16</v>
      </c>
      <c r="G19" s="29">
        <f t="shared" si="1"/>
        <v>36</v>
      </c>
      <c r="H19" s="29">
        <v>36</v>
      </c>
      <c r="I19" s="29"/>
      <c r="J19" s="29"/>
      <c r="K19" s="29"/>
      <c r="L19" s="29"/>
      <c r="M19" s="29"/>
      <c r="N19" s="29">
        <v>36</v>
      </c>
      <c r="O19" s="29"/>
      <c r="P19" s="29"/>
      <c r="Q19" s="29"/>
      <c r="R19" s="29"/>
      <c r="S19" s="29"/>
      <c r="T19" s="29"/>
      <c r="U19" s="29"/>
    </row>
    <row r="20" spans="1:21" ht="13.5" customHeight="1" x14ac:dyDescent="0.2">
      <c r="A20" s="25" t="s">
        <v>17</v>
      </c>
      <c r="B20" s="26" t="s">
        <v>18</v>
      </c>
      <c r="C20" s="27" t="s">
        <v>167</v>
      </c>
      <c r="D20" s="31"/>
      <c r="E20" s="28">
        <f t="shared" si="0"/>
        <v>52</v>
      </c>
      <c r="F20" s="29">
        <v>16</v>
      </c>
      <c r="G20" s="29">
        <f t="shared" si="1"/>
        <v>36</v>
      </c>
      <c r="H20" s="29">
        <v>36</v>
      </c>
      <c r="I20" s="29"/>
      <c r="J20" s="29"/>
      <c r="K20" s="29"/>
      <c r="L20" s="29"/>
      <c r="M20" s="29"/>
      <c r="N20" s="29"/>
      <c r="O20" s="29">
        <v>36</v>
      </c>
      <c r="P20" s="29"/>
      <c r="Q20" s="29"/>
      <c r="R20" s="29"/>
      <c r="S20" s="29"/>
      <c r="T20" s="29"/>
      <c r="U20" s="29"/>
    </row>
    <row r="21" spans="1:21" ht="13.5" customHeight="1" x14ac:dyDescent="0.2">
      <c r="A21" s="25" t="s">
        <v>19</v>
      </c>
      <c r="B21" s="26" t="s">
        <v>20</v>
      </c>
      <c r="C21" s="27" t="s">
        <v>167</v>
      </c>
      <c r="D21" s="31"/>
      <c r="E21" s="28">
        <f t="shared" si="0"/>
        <v>52</v>
      </c>
      <c r="F21" s="29">
        <v>16</v>
      </c>
      <c r="G21" s="29">
        <f t="shared" si="1"/>
        <v>36</v>
      </c>
      <c r="H21" s="29">
        <v>36</v>
      </c>
      <c r="I21" s="29"/>
      <c r="J21" s="29"/>
      <c r="K21" s="29"/>
      <c r="L21" s="29"/>
      <c r="M21" s="29"/>
      <c r="N21" s="29"/>
      <c r="O21" s="29">
        <v>36</v>
      </c>
      <c r="P21" s="29"/>
      <c r="Q21" s="29"/>
      <c r="R21" s="29"/>
      <c r="S21" s="29"/>
      <c r="T21" s="29"/>
      <c r="U21" s="29"/>
    </row>
    <row r="22" spans="1:21" ht="13.5" customHeight="1" thickBot="1" x14ac:dyDescent="0.25">
      <c r="A22" s="25" t="s">
        <v>90</v>
      </c>
      <c r="B22" s="32" t="s">
        <v>91</v>
      </c>
      <c r="C22" s="27" t="s">
        <v>167</v>
      </c>
      <c r="D22" s="33"/>
      <c r="E22" s="28">
        <f t="shared" si="0"/>
        <v>56</v>
      </c>
      <c r="F22" s="34">
        <v>17</v>
      </c>
      <c r="G22" s="29">
        <f t="shared" si="1"/>
        <v>39</v>
      </c>
      <c r="H22" s="35">
        <v>39</v>
      </c>
      <c r="I22" s="35"/>
      <c r="J22" s="34"/>
      <c r="K22" s="34"/>
      <c r="L22" s="34"/>
      <c r="M22" s="34"/>
      <c r="N22" s="35"/>
      <c r="O22" s="35">
        <v>39</v>
      </c>
      <c r="P22" s="35"/>
      <c r="Q22" s="35"/>
      <c r="R22" s="35"/>
      <c r="S22" s="35"/>
      <c r="T22" s="35"/>
      <c r="U22" s="35"/>
    </row>
    <row r="23" spans="1:21" s="9" customFormat="1" ht="27.6" customHeight="1" thickBot="1" x14ac:dyDescent="0.2">
      <c r="A23" s="36" t="s">
        <v>21</v>
      </c>
      <c r="B23" s="81" t="s">
        <v>22</v>
      </c>
      <c r="C23" s="24">
        <v>3</v>
      </c>
      <c r="D23" s="24">
        <v>0</v>
      </c>
      <c r="E23" s="24">
        <f>E24+E25+E26+E27</f>
        <v>760</v>
      </c>
      <c r="F23" s="24">
        <f t="shared" ref="F23:U23" si="2">SUM(F24:F27)</f>
        <v>310</v>
      </c>
      <c r="G23" s="24">
        <f t="shared" si="2"/>
        <v>450</v>
      </c>
      <c r="H23" s="24">
        <f t="shared" si="2"/>
        <v>96</v>
      </c>
      <c r="I23" s="24">
        <f t="shared" si="2"/>
        <v>354</v>
      </c>
      <c r="J23" s="24">
        <f t="shared" si="2"/>
        <v>0</v>
      </c>
      <c r="K23" s="24">
        <f t="shared" si="2"/>
        <v>0</v>
      </c>
      <c r="L23" s="24">
        <f t="shared" si="2"/>
        <v>0</v>
      </c>
      <c r="M23" s="24">
        <f t="shared" si="2"/>
        <v>0</v>
      </c>
      <c r="N23" s="24">
        <f t="shared" si="2"/>
        <v>0</v>
      </c>
      <c r="O23" s="24">
        <f t="shared" si="2"/>
        <v>0</v>
      </c>
      <c r="P23" s="24">
        <f t="shared" si="2"/>
        <v>112</v>
      </c>
      <c r="Q23" s="24">
        <f t="shared" si="2"/>
        <v>60</v>
      </c>
      <c r="R23" s="24">
        <f t="shared" si="2"/>
        <v>44</v>
      </c>
      <c r="S23" s="24">
        <f t="shared" si="2"/>
        <v>120</v>
      </c>
      <c r="T23" s="24">
        <f t="shared" si="2"/>
        <v>68</v>
      </c>
      <c r="U23" s="24">
        <f t="shared" si="2"/>
        <v>46</v>
      </c>
    </row>
    <row r="24" spans="1:21" ht="12.75" x14ac:dyDescent="0.2">
      <c r="A24" s="78" t="s">
        <v>205</v>
      </c>
      <c r="B24" s="38" t="s">
        <v>68</v>
      </c>
      <c r="C24" s="27" t="s">
        <v>167</v>
      </c>
      <c r="D24" s="39"/>
      <c r="E24" s="37">
        <v>72</v>
      </c>
      <c r="F24" s="40">
        <v>24</v>
      </c>
      <c r="G24" s="40">
        <f>H24+I24</f>
        <v>48</v>
      </c>
      <c r="H24" s="40">
        <v>48</v>
      </c>
      <c r="I24" s="40"/>
      <c r="J24" s="41"/>
      <c r="K24" s="41"/>
      <c r="L24" s="41"/>
      <c r="M24" s="41"/>
      <c r="N24" s="42"/>
      <c r="O24" s="42"/>
      <c r="P24" s="40"/>
      <c r="Q24" s="40"/>
      <c r="R24" s="40"/>
      <c r="S24" s="40">
        <v>48</v>
      </c>
      <c r="T24" s="40"/>
      <c r="U24" s="40"/>
    </row>
    <row r="25" spans="1:21" ht="12.75" x14ac:dyDescent="0.2">
      <c r="A25" s="25" t="s">
        <v>206</v>
      </c>
      <c r="B25" s="26" t="s">
        <v>6</v>
      </c>
      <c r="C25" s="27" t="s">
        <v>167</v>
      </c>
      <c r="D25" s="44"/>
      <c r="E25" s="43">
        <v>70</v>
      </c>
      <c r="F25" s="29">
        <v>22</v>
      </c>
      <c r="G25" s="40">
        <f t="shared" ref="G25:G27" si="3">H25+I25</f>
        <v>48</v>
      </c>
      <c r="H25" s="29">
        <v>48</v>
      </c>
      <c r="I25" s="29"/>
      <c r="J25" s="29"/>
      <c r="K25" s="29"/>
      <c r="L25" s="29"/>
      <c r="M25" s="29"/>
      <c r="N25" s="45"/>
      <c r="O25" s="45"/>
      <c r="P25" s="29">
        <v>48</v>
      </c>
      <c r="Q25" s="29"/>
      <c r="R25" s="29"/>
      <c r="S25" s="29"/>
      <c r="T25" s="29"/>
      <c r="U25" s="29"/>
    </row>
    <row r="26" spans="1:21" ht="25.5" x14ac:dyDescent="0.2">
      <c r="A26" s="25" t="s">
        <v>207</v>
      </c>
      <c r="B26" s="26" t="s">
        <v>5</v>
      </c>
      <c r="C26" s="27" t="s">
        <v>172</v>
      </c>
      <c r="D26" s="27"/>
      <c r="E26" s="43">
        <v>258</v>
      </c>
      <c r="F26" s="29">
        <v>84</v>
      </c>
      <c r="G26" s="40">
        <f t="shared" si="3"/>
        <v>174</v>
      </c>
      <c r="H26" s="29"/>
      <c r="I26" s="29">
        <v>174</v>
      </c>
      <c r="J26" s="29"/>
      <c r="K26" s="29"/>
      <c r="L26" s="29"/>
      <c r="M26" s="29"/>
      <c r="N26" s="45"/>
      <c r="O26" s="45"/>
      <c r="P26" s="29">
        <v>32</v>
      </c>
      <c r="Q26" s="29">
        <v>30</v>
      </c>
      <c r="R26" s="29">
        <v>22</v>
      </c>
      <c r="S26" s="29">
        <v>36</v>
      </c>
      <c r="T26" s="29">
        <v>34</v>
      </c>
      <c r="U26" s="29">
        <v>20</v>
      </c>
    </row>
    <row r="27" spans="1:21" ht="26.25" thickBot="1" x14ac:dyDescent="0.25">
      <c r="A27" s="25" t="s">
        <v>208</v>
      </c>
      <c r="B27" s="26" t="s">
        <v>7</v>
      </c>
      <c r="C27" s="27" t="s">
        <v>173</v>
      </c>
      <c r="D27" s="27"/>
      <c r="E27" s="43">
        <f>F27+G27</f>
        <v>360</v>
      </c>
      <c r="F27" s="29">
        <v>180</v>
      </c>
      <c r="G27" s="40">
        <f t="shared" si="3"/>
        <v>180</v>
      </c>
      <c r="H27" s="29"/>
      <c r="I27" s="29">
        <v>180</v>
      </c>
      <c r="J27" s="29"/>
      <c r="K27" s="29"/>
      <c r="L27" s="29"/>
      <c r="M27" s="29"/>
      <c r="N27" s="45"/>
      <c r="O27" s="45"/>
      <c r="P27" s="29">
        <v>32</v>
      </c>
      <c r="Q27" s="29">
        <v>30</v>
      </c>
      <c r="R27" s="29">
        <v>22</v>
      </c>
      <c r="S27" s="29">
        <v>36</v>
      </c>
      <c r="T27" s="29">
        <v>34</v>
      </c>
      <c r="U27" s="29">
        <v>26</v>
      </c>
    </row>
    <row r="28" spans="1:21" s="8" customFormat="1" ht="27.75" customHeight="1" thickBot="1" x14ac:dyDescent="0.2">
      <c r="A28" s="36" t="s">
        <v>69</v>
      </c>
      <c r="B28" s="81" t="s">
        <v>70</v>
      </c>
      <c r="C28" s="46" t="s">
        <v>0</v>
      </c>
      <c r="D28" s="46" t="s">
        <v>0</v>
      </c>
      <c r="E28" s="47">
        <f>E29+E30+E31</f>
        <v>222</v>
      </c>
      <c r="F28" s="47">
        <f t="shared" ref="F28:U28" si="4">SUM(F29:F31)</f>
        <v>74</v>
      </c>
      <c r="G28" s="47">
        <f t="shared" si="4"/>
        <v>148</v>
      </c>
      <c r="H28" s="47">
        <f t="shared" si="4"/>
        <v>104</v>
      </c>
      <c r="I28" s="47">
        <f t="shared" si="4"/>
        <v>44</v>
      </c>
      <c r="J28" s="47">
        <f t="shared" si="4"/>
        <v>0</v>
      </c>
      <c r="K28" s="47">
        <f t="shared" si="4"/>
        <v>0</v>
      </c>
      <c r="L28" s="47">
        <f t="shared" si="4"/>
        <v>0</v>
      </c>
      <c r="M28" s="47">
        <f t="shared" si="4"/>
        <v>0</v>
      </c>
      <c r="N28" s="47">
        <f t="shared" si="4"/>
        <v>0</v>
      </c>
      <c r="O28" s="47">
        <f t="shared" si="4"/>
        <v>0</v>
      </c>
      <c r="P28" s="47">
        <f t="shared" si="4"/>
        <v>88</v>
      </c>
      <c r="Q28" s="47">
        <f t="shared" si="4"/>
        <v>60</v>
      </c>
      <c r="R28" s="47">
        <f t="shared" si="4"/>
        <v>0</v>
      </c>
      <c r="S28" s="47">
        <f t="shared" si="4"/>
        <v>0</v>
      </c>
      <c r="T28" s="47">
        <f t="shared" si="4"/>
        <v>0</v>
      </c>
      <c r="U28" s="47">
        <f t="shared" si="4"/>
        <v>0</v>
      </c>
    </row>
    <row r="29" spans="1:21" ht="15.95" customHeight="1" x14ac:dyDescent="0.15">
      <c r="A29" s="78" t="s">
        <v>209</v>
      </c>
      <c r="B29" s="38" t="s">
        <v>71</v>
      </c>
      <c r="C29" s="27" t="s">
        <v>167</v>
      </c>
      <c r="D29" s="48"/>
      <c r="E29" s="37">
        <f>F29+G29</f>
        <v>80</v>
      </c>
      <c r="F29" s="40">
        <v>28</v>
      </c>
      <c r="G29" s="40">
        <f>H29+I29</f>
        <v>52</v>
      </c>
      <c r="H29" s="40">
        <v>52</v>
      </c>
      <c r="I29" s="40"/>
      <c r="J29" s="40"/>
      <c r="K29" s="40"/>
      <c r="L29" s="40"/>
      <c r="M29" s="40"/>
      <c r="N29" s="40"/>
      <c r="O29" s="40"/>
      <c r="P29" s="40">
        <v>52</v>
      </c>
      <c r="Q29" s="40"/>
      <c r="R29" s="40"/>
      <c r="S29" s="40"/>
      <c r="T29" s="40"/>
      <c r="U29" s="40"/>
    </row>
    <row r="30" spans="1:21" ht="12.75" x14ac:dyDescent="0.15">
      <c r="A30" s="25" t="s">
        <v>210</v>
      </c>
      <c r="B30" s="26" t="s">
        <v>104</v>
      </c>
      <c r="C30" s="27"/>
      <c r="D30" s="49" t="s">
        <v>145</v>
      </c>
      <c r="E30" s="37">
        <f t="shared" ref="E30:E31" si="5">F30+G30</f>
        <v>90</v>
      </c>
      <c r="F30" s="29">
        <v>30</v>
      </c>
      <c r="G30" s="40">
        <f t="shared" ref="G30:G31" si="6">H30+I30</f>
        <v>60</v>
      </c>
      <c r="H30" s="29">
        <v>16</v>
      </c>
      <c r="I30" s="29">
        <v>44</v>
      </c>
      <c r="J30" s="29"/>
      <c r="K30" s="50"/>
      <c r="L30" s="50"/>
      <c r="M30" s="50"/>
      <c r="N30" s="50"/>
      <c r="O30" s="50"/>
      <c r="P30" s="29"/>
      <c r="Q30" s="29">
        <v>60</v>
      </c>
      <c r="R30" s="29"/>
      <c r="S30" s="29"/>
      <c r="T30" s="29"/>
      <c r="U30" s="29"/>
    </row>
    <row r="31" spans="1:21" ht="26.25" thickBot="1" x14ac:dyDescent="0.2">
      <c r="A31" s="25" t="s">
        <v>98</v>
      </c>
      <c r="B31" s="26" t="s">
        <v>72</v>
      </c>
      <c r="C31" s="49" t="s">
        <v>174</v>
      </c>
      <c r="D31" s="49"/>
      <c r="E31" s="37">
        <f t="shared" si="5"/>
        <v>52</v>
      </c>
      <c r="F31" s="29">
        <v>16</v>
      </c>
      <c r="G31" s="40">
        <f t="shared" si="6"/>
        <v>36</v>
      </c>
      <c r="H31" s="29">
        <v>36</v>
      </c>
      <c r="I31" s="29"/>
      <c r="J31" s="29"/>
      <c r="K31" s="50"/>
      <c r="L31" s="50"/>
      <c r="M31" s="50"/>
      <c r="N31" s="50"/>
      <c r="O31" s="50"/>
      <c r="P31" s="29">
        <v>36</v>
      </c>
      <c r="Q31" s="29"/>
      <c r="R31" s="29"/>
      <c r="S31" s="29"/>
      <c r="T31" s="29"/>
      <c r="U31" s="29"/>
    </row>
    <row r="32" spans="1:21" s="10" customFormat="1" ht="23.25" customHeight="1" thickBot="1" x14ac:dyDescent="0.2">
      <c r="A32" s="36" t="s">
        <v>73</v>
      </c>
      <c r="B32" s="81" t="s">
        <v>74</v>
      </c>
      <c r="C32" s="46">
        <f t="shared" ref="C32:U32" si="7">C33+C53</f>
        <v>26</v>
      </c>
      <c r="D32" s="46">
        <f t="shared" si="7"/>
        <v>9</v>
      </c>
      <c r="E32" s="94">
        <f>E33+E53</f>
        <v>4508</v>
      </c>
      <c r="F32" s="94">
        <f t="shared" ref="F32:K32" si="8">F33+F53</f>
        <v>1182</v>
      </c>
      <c r="G32" s="94">
        <f t="shared" si="8"/>
        <v>2534</v>
      </c>
      <c r="H32" s="94">
        <f t="shared" si="8"/>
        <v>1452</v>
      </c>
      <c r="I32" s="94">
        <f t="shared" si="8"/>
        <v>1052</v>
      </c>
      <c r="J32" s="94">
        <f t="shared" si="8"/>
        <v>30</v>
      </c>
      <c r="K32" s="94">
        <f t="shared" si="8"/>
        <v>792</v>
      </c>
      <c r="L32" s="46">
        <f t="shared" si="7"/>
        <v>0</v>
      </c>
      <c r="M32" s="46">
        <f t="shared" si="7"/>
        <v>0</v>
      </c>
      <c r="N32" s="46">
        <f t="shared" si="7"/>
        <v>0</v>
      </c>
      <c r="O32" s="46">
        <f t="shared" si="7"/>
        <v>0</v>
      </c>
      <c r="P32" s="46">
        <f t="shared" si="7"/>
        <v>376</v>
      </c>
      <c r="Q32" s="46">
        <f t="shared" si="7"/>
        <v>564</v>
      </c>
      <c r="R32" s="46">
        <f t="shared" si="7"/>
        <v>352</v>
      </c>
      <c r="S32" s="46">
        <f t="shared" si="7"/>
        <v>492</v>
      </c>
      <c r="T32" s="46">
        <f t="shared" si="7"/>
        <v>382</v>
      </c>
      <c r="U32" s="46">
        <f t="shared" si="7"/>
        <v>368</v>
      </c>
    </row>
    <row r="33" spans="1:22" s="10" customFormat="1" ht="20.45" customHeight="1" thickBot="1" x14ac:dyDescent="0.2">
      <c r="A33" s="36" t="s">
        <v>23</v>
      </c>
      <c r="B33" s="81" t="s">
        <v>75</v>
      </c>
      <c r="C33" s="46" t="s">
        <v>266</v>
      </c>
      <c r="D33" s="46" t="s">
        <v>1</v>
      </c>
      <c r="E33" s="94">
        <f>E34+E35+E36+E37+E38+E39+E40+E41+E42+E43+E44+E45+E46+E47+E48+E49+E50+E51+E52</f>
        <v>1716</v>
      </c>
      <c r="F33" s="46" t="s">
        <v>260</v>
      </c>
      <c r="G33" s="46" t="s">
        <v>261</v>
      </c>
      <c r="H33" s="46" t="s">
        <v>262</v>
      </c>
      <c r="I33" s="46" t="s">
        <v>263</v>
      </c>
      <c r="J33" s="46">
        <f t="shared" ref="J33:U33" si="9">SUM(J34:J50)</f>
        <v>0</v>
      </c>
      <c r="K33" s="46">
        <f t="shared" si="9"/>
        <v>0</v>
      </c>
      <c r="L33" s="46">
        <f t="shared" si="9"/>
        <v>0</v>
      </c>
      <c r="M33" s="46">
        <f t="shared" si="9"/>
        <v>0</v>
      </c>
      <c r="N33" s="46">
        <f t="shared" si="9"/>
        <v>0</v>
      </c>
      <c r="O33" s="46">
        <f t="shared" si="9"/>
        <v>0</v>
      </c>
      <c r="P33" s="46">
        <f t="shared" si="9"/>
        <v>264</v>
      </c>
      <c r="Q33" s="46">
        <f t="shared" si="9"/>
        <v>112</v>
      </c>
      <c r="R33" s="46">
        <f t="shared" si="9"/>
        <v>142</v>
      </c>
      <c r="S33" s="46" t="s">
        <v>264</v>
      </c>
      <c r="T33" s="46" t="s">
        <v>265</v>
      </c>
      <c r="U33" s="46">
        <f t="shared" si="9"/>
        <v>304</v>
      </c>
    </row>
    <row r="34" spans="1:22" s="11" customFormat="1" ht="12.75" x14ac:dyDescent="0.15">
      <c r="A34" s="76" t="s">
        <v>211</v>
      </c>
      <c r="B34" s="52" t="s">
        <v>76</v>
      </c>
      <c r="C34" s="27" t="s">
        <v>167</v>
      </c>
      <c r="D34" s="53"/>
      <c r="E34" s="54">
        <f>G34+F34</f>
        <v>96</v>
      </c>
      <c r="F34" s="55">
        <v>32</v>
      </c>
      <c r="G34" s="55">
        <f>H34+I34</f>
        <v>64</v>
      </c>
      <c r="H34" s="55"/>
      <c r="I34" s="55">
        <v>64</v>
      </c>
      <c r="J34" s="55"/>
      <c r="K34" s="55"/>
      <c r="L34" s="56"/>
      <c r="M34" s="56"/>
      <c r="N34" s="56"/>
      <c r="O34" s="56"/>
      <c r="P34" s="56">
        <v>64</v>
      </c>
      <c r="Q34" s="56"/>
      <c r="R34" s="56"/>
      <c r="S34" s="56"/>
      <c r="T34" s="56"/>
      <c r="U34" s="56"/>
    </row>
    <row r="35" spans="1:22" s="11" customFormat="1" ht="13.5" customHeight="1" x14ac:dyDescent="0.15">
      <c r="A35" s="76" t="s">
        <v>212</v>
      </c>
      <c r="B35" s="52" t="s">
        <v>99</v>
      </c>
      <c r="C35" s="27"/>
      <c r="D35" s="53" t="s">
        <v>145</v>
      </c>
      <c r="E35" s="54">
        <f t="shared" ref="E35:E50" si="10">F35+G35+L35+M35</f>
        <v>104</v>
      </c>
      <c r="F35" s="55">
        <v>32</v>
      </c>
      <c r="G35" s="55">
        <f>H35+I35</f>
        <v>72</v>
      </c>
      <c r="H35" s="55">
        <v>40</v>
      </c>
      <c r="I35" s="55">
        <v>32</v>
      </c>
      <c r="J35" s="55"/>
      <c r="K35" s="55"/>
      <c r="L35" s="56"/>
      <c r="M35" s="56"/>
      <c r="N35" s="56"/>
      <c r="O35" s="56"/>
      <c r="P35" s="56">
        <v>72</v>
      </c>
      <c r="Q35" s="56"/>
      <c r="R35" s="56"/>
      <c r="S35" s="56"/>
      <c r="T35" s="56"/>
      <c r="U35" s="56"/>
    </row>
    <row r="36" spans="1:22" s="11" customFormat="1" ht="29.1" customHeight="1" x14ac:dyDescent="0.15">
      <c r="A36" s="76" t="s">
        <v>213</v>
      </c>
      <c r="B36" s="52" t="s">
        <v>77</v>
      </c>
      <c r="C36" s="27" t="s">
        <v>167</v>
      </c>
      <c r="D36" s="57"/>
      <c r="E36" s="54">
        <f t="shared" si="10"/>
        <v>80</v>
      </c>
      <c r="F36" s="55">
        <v>26</v>
      </c>
      <c r="G36" s="55">
        <f t="shared" ref="G36:G50" si="11">H36+I36</f>
        <v>54</v>
      </c>
      <c r="H36" s="55">
        <v>44</v>
      </c>
      <c r="I36" s="55">
        <v>10</v>
      </c>
      <c r="J36" s="55"/>
      <c r="K36" s="55"/>
      <c r="L36" s="58"/>
      <c r="M36" s="58"/>
      <c r="N36" s="58"/>
      <c r="O36" s="58"/>
      <c r="P36" s="56"/>
      <c r="Q36" s="56"/>
      <c r="R36" s="56"/>
      <c r="S36" s="56">
        <v>54</v>
      </c>
      <c r="T36" s="56"/>
      <c r="U36" s="56"/>
    </row>
    <row r="37" spans="1:22" s="11" customFormat="1" ht="12" customHeight="1" x14ac:dyDescent="0.15">
      <c r="A37" s="76" t="s">
        <v>214</v>
      </c>
      <c r="B37" s="52" t="s">
        <v>78</v>
      </c>
      <c r="C37" s="27" t="s">
        <v>167</v>
      </c>
      <c r="D37" s="57"/>
      <c r="E37" s="54">
        <f t="shared" si="10"/>
        <v>80</v>
      </c>
      <c r="F37" s="55">
        <v>24</v>
      </c>
      <c r="G37" s="55">
        <f t="shared" si="11"/>
        <v>56</v>
      </c>
      <c r="H37" s="55">
        <v>46</v>
      </c>
      <c r="I37" s="55">
        <v>10</v>
      </c>
      <c r="J37" s="55"/>
      <c r="K37" s="55"/>
      <c r="L37" s="58"/>
      <c r="M37" s="58"/>
      <c r="N37" s="58"/>
      <c r="O37" s="58"/>
      <c r="P37" s="56"/>
      <c r="Q37" s="56"/>
      <c r="R37" s="56"/>
      <c r="S37" s="56"/>
      <c r="T37" s="56"/>
      <c r="U37" s="56">
        <v>56</v>
      </c>
    </row>
    <row r="38" spans="1:22" s="11" customFormat="1" ht="12" customHeight="1" x14ac:dyDescent="0.15">
      <c r="A38" s="76" t="s">
        <v>215</v>
      </c>
      <c r="B38" s="52" t="s">
        <v>247</v>
      </c>
      <c r="C38" s="27" t="s">
        <v>167</v>
      </c>
      <c r="D38" s="57"/>
      <c r="E38" s="54">
        <f t="shared" si="10"/>
        <v>90</v>
      </c>
      <c r="F38" s="55">
        <v>28</v>
      </c>
      <c r="G38" s="55">
        <f t="shared" si="11"/>
        <v>62</v>
      </c>
      <c r="H38" s="55">
        <v>44</v>
      </c>
      <c r="I38" s="55">
        <v>18</v>
      </c>
      <c r="J38" s="55"/>
      <c r="K38" s="55"/>
      <c r="L38" s="58"/>
      <c r="M38" s="58"/>
      <c r="N38" s="58"/>
      <c r="O38" s="58"/>
      <c r="P38" s="56"/>
      <c r="Q38" s="56"/>
      <c r="R38" s="56"/>
      <c r="S38" s="56"/>
      <c r="T38" s="56">
        <v>62</v>
      </c>
      <c r="U38" s="56"/>
    </row>
    <row r="39" spans="1:22" s="11" customFormat="1" ht="12" customHeight="1" x14ac:dyDescent="0.15">
      <c r="A39" s="76" t="s">
        <v>216</v>
      </c>
      <c r="B39" s="52" t="s">
        <v>105</v>
      </c>
      <c r="C39" s="27"/>
      <c r="D39" s="57" t="s">
        <v>145</v>
      </c>
      <c r="E39" s="54">
        <f t="shared" si="10"/>
        <v>94</v>
      </c>
      <c r="F39" s="55">
        <v>30</v>
      </c>
      <c r="G39" s="55">
        <f t="shared" si="11"/>
        <v>64</v>
      </c>
      <c r="H39" s="55">
        <v>40</v>
      </c>
      <c r="I39" s="55">
        <v>24</v>
      </c>
      <c r="J39" s="55"/>
      <c r="K39" s="55"/>
      <c r="L39" s="58"/>
      <c r="M39" s="58"/>
      <c r="N39" s="58"/>
      <c r="O39" s="58"/>
      <c r="P39" s="56">
        <v>64</v>
      </c>
      <c r="Q39" s="56"/>
      <c r="R39" s="56"/>
      <c r="S39" s="56"/>
      <c r="T39" s="56"/>
      <c r="U39" s="56"/>
    </row>
    <row r="40" spans="1:22" s="11" customFormat="1" ht="39.75" customHeight="1" x14ac:dyDescent="0.15">
      <c r="A40" s="76" t="s">
        <v>217</v>
      </c>
      <c r="B40" s="52" t="s">
        <v>106</v>
      </c>
      <c r="C40" s="27" t="s">
        <v>167</v>
      </c>
      <c r="D40" s="60"/>
      <c r="E40" s="54">
        <f t="shared" si="10"/>
        <v>66</v>
      </c>
      <c r="F40" s="55">
        <v>22</v>
      </c>
      <c r="G40" s="55">
        <f t="shared" si="11"/>
        <v>44</v>
      </c>
      <c r="H40" s="55">
        <v>44</v>
      </c>
      <c r="I40" s="55"/>
      <c r="J40" s="55"/>
      <c r="K40" s="55"/>
      <c r="L40" s="56"/>
      <c r="M40" s="56"/>
      <c r="N40" s="56"/>
      <c r="O40" s="56"/>
      <c r="P40" s="56"/>
      <c r="Q40" s="56">
        <v>44</v>
      </c>
      <c r="R40" s="56"/>
      <c r="S40" s="56"/>
      <c r="T40" s="56"/>
      <c r="U40" s="56"/>
    </row>
    <row r="41" spans="1:22" s="11" customFormat="1" ht="12.75" x14ac:dyDescent="0.15">
      <c r="A41" s="76" t="s">
        <v>218</v>
      </c>
      <c r="B41" s="52" t="s">
        <v>107</v>
      </c>
      <c r="C41" s="27" t="s">
        <v>167</v>
      </c>
      <c r="D41" s="57"/>
      <c r="E41" s="54">
        <f t="shared" si="10"/>
        <v>96</v>
      </c>
      <c r="F41" s="55">
        <v>30</v>
      </c>
      <c r="G41" s="55">
        <f t="shared" si="11"/>
        <v>66</v>
      </c>
      <c r="H41" s="55">
        <v>44</v>
      </c>
      <c r="I41" s="55">
        <v>22</v>
      </c>
      <c r="J41" s="55"/>
      <c r="K41" s="55"/>
      <c r="L41" s="58"/>
      <c r="M41" s="58"/>
      <c r="N41" s="58"/>
      <c r="O41" s="58"/>
      <c r="P41" s="56"/>
      <c r="Q41" s="56"/>
      <c r="R41" s="56">
        <v>66</v>
      </c>
      <c r="S41" s="56"/>
      <c r="T41" s="56"/>
      <c r="U41" s="56"/>
    </row>
    <row r="42" spans="1:22" s="11" customFormat="1" ht="12.75" x14ac:dyDescent="0.15">
      <c r="A42" s="76" t="s">
        <v>219</v>
      </c>
      <c r="B42" s="52" t="s">
        <v>108</v>
      </c>
      <c r="C42" s="27" t="s">
        <v>167</v>
      </c>
      <c r="D42" s="60"/>
      <c r="E42" s="54">
        <f t="shared" si="10"/>
        <v>94</v>
      </c>
      <c r="F42" s="55">
        <v>30</v>
      </c>
      <c r="G42" s="55">
        <f t="shared" si="11"/>
        <v>64</v>
      </c>
      <c r="H42" s="55">
        <v>40</v>
      </c>
      <c r="I42" s="55">
        <v>24</v>
      </c>
      <c r="J42" s="55"/>
      <c r="K42" s="55"/>
      <c r="L42" s="56"/>
      <c r="M42" s="56"/>
      <c r="N42" s="56"/>
      <c r="O42" s="56"/>
      <c r="P42" s="56">
        <v>64</v>
      </c>
      <c r="Q42" s="56"/>
      <c r="R42" s="56"/>
      <c r="S42" s="56"/>
      <c r="T42" s="56"/>
      <c r="U42" s="56"/>
    </row>
    <row r="43" spans="1:22" s="11" customFormat="1" ht="25.5" x14ac:dyDescent="0.15">
      <c r="A43" s="76" t="s">
        <v>79</v>
      </c>
      <c r="B43" s="52" t="s">
        <v>97</v>
      </c>
      <c r="C43" s="27" t="s">
        <v>167</v>
      </c>
      <c r="D43" s="53"/>
      <c r="E43" s="54">
        <f t="shared" si="10"/>
        <v>68</v>
      </c>
      <c r="F43" s="55">
        <v>20</v>
      </c>
      <c r="G43" s="55">
        <f t="shared" si="11"/>
        <v>48</v>
      </c>
      <c r="H43" s="55">
        <v>16</v>
      </c>
      <c r="I43" s="55">
        <v>32</v>
      </c>
      <c r="J43" s="55"/>
      <c r="K43" s="55"/>
      <c r="L43" s="56"/>
      <c r="M43" s="56"/>
      <c r="N43" s="56"/>
      <c r="O43" s="56"/>
      <c r="P43" s="56"/>
      <c r="Q43" s="56"/>
      <c r="R43" s="56"/>
      <c r="S43" s="56"/>
      <c r="T43" s="56">
        <v>48</v>
      </c>
      <c r="U43" s="56"/>
    </row>
    <row r="44" spans="1:22" s="11" customFormat="1" ht="25.5" x14ac:dyDescent="0.15">
      <c r="A44" s="76" t="s">
        <v>114</v>
      </c>
      <c r="B44" s="52" t="s">
        <v>109</v>
      </c>
      <c r="C44" s="27" t="s">
        <v>167</v>
      </c>
      <c r="D44" s="53"/>
      <c r="E44" s="54">
        <f t="shared" si="10"/>
        <v>83</v>
      </c>
      <c r="F44" s="55">
        <v>27</v>
      </c>
      <c r="G44" s="55">
        <f t="shared" si="11"/>
        <v>56</v>
      </c>
      <c r="H44" s="55">
        <v>40</v>
      </c>
      <c r="I44" s="55">
        <v>16</v>
      </c>
      <c r="J44" s="55"/>
      <c r="K44" s="55"/>
      <c r="L44" s="56"/>
      <c r="M44" s="56"/>
      <c r="N44" s="56"/>
      <c r="O44" s="56"/>
      <c r="P44" s="56"/>
      <c r="Q44" s="56"/>
      <c r="R44" s="56"/>
      <c r="S44" s="56"/>
      <c r="T44" s="56"/>
      <c r="U44" s="56">
        <v>56</v>
      </c>
    </row>
    <row r="45" spans="1:22" s="11" customFormat="1" ht="12.75" x14ac:dyDescent="0.15">
      <c r="A45" s="76" t="s">
        <v>115</v>
      </c>
      <c r="B45" s="52" t="s">
        <v>110</v>
      </c>
      <c r="C45" s="27" t="s">
        <v>167</v>
      </c>
      <c r="D45" s="53"/>
      <c r="E45" s="54">
        <f t="shared" si="10"/>
        <v>60</v>
      </c>
      <c r="F45" s="55">
        <v>20</v>
      </c>
      <c r="G45" s="55">
        <f t="shared" si="11"/>
        <v>40</v>
      </c>
      <c r="H45" s="55">
        <v>34</v>
      </c>
      <c r="I45" s="55">
        <v>6</v>
      </c>
      <c r="J45" s="55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>
        <v>40</v>
      </c>
      <c r="V45" s="14"/>
    </row>
    <row r="46" spans="1:22" s="11" customFormat="1" ht="12.75" x14ac:dyDescent="0.15">
      <c r="A46" s="76" t="s">
        <v>116</v>
      </c>
      <c r="B46" s="52" t="s">
        <v>80</v>
      </c>
      <c r="C46" s="27" t="s">
        <v>167</v>
      </c>
      <c r="D46" s="53"/>
      <c r="E46" s="54">
        <f t="shared" si="10"/>
        <v>101</v>
      </c>
      <c r="F46" s="55">
        <v>33</v>
      </c>
      <c r="G46" s="55">
        <f t="shared" si="11"/>
        <v>68</v>
      </c>
      <c r="H46" s="55">
        <v>68</v>
      </c>
      <c r="I46" s="55"/>
      <c r="J46" s="55"/>
      <c r="K46" s="55"/>
      <c r="L46" s="56"/>
      <c r="M46" s="56"/>
      <c r="N46" s="56"/>
      <c r="O46" s="56"/>
      <c r="P46" s="56"/>
      <c r="Q46" s="56">
        <v>68</v>
      </c>
      <c r="R46" s="56"/>
      <c r="S46" s="56"/>
      <c r="T46" s="56"/>
      <c r="U46" s="56"/>
      <c r="V46" s="14"/>
    </row>
    <row r="47" spans="1:22" s="11" customFormat="1" ht="25.5" x14ac:dyDescent="0.15">
      <c r="A47" s="76" t="s">
        <v>117</v>
      </c>
      <c r="B47" s="52" t="s">
        <v>175</v>
      </c>
      <c r="C47" s="27" t="s">
        <v>167</v>
      </c>
      <c r="D47" s="53"/>
      <c r="E47" s="54">
        <f t="shared" si="10"/>
        <v>54</v>
      </c>
      <c r="F47" s="55">
        <v>18</v>
      </c>
      <c r="G47" s="55">
        <f t="shared" si="11"/>
        <v>36</v>
      </c>
      <c r="H47" s="55">
        <v>26</v>
      </c>
      <c r="I47" s="55">
        <v>10</v>
      </c>
      <c r="J47" s="55"/>
      <c r="K47" s="55"/>
      <c r="L47" s="56"/>
      <c r="M47" s="56"/>
      <c r="N47" s="56"/>
      <c r="O47" s="56"/>
      <c r="P47" s="56"/>
      <c r="Q47" s="56"/>
      <c r="R47" s="56"/>
      <c r="S47" s="56">
        <v>36</v>
      </c>
      <c r="T47" s="56"/>
      <c r="U47" s="56"/>
      <c r="V47" s="14"/>
    </row>
    <row r="48" spans="1:22" s="11" customFormat="1" ht="12.75" x14ac:dyDescent="0.15">
      <c r="A48" s="76" t="s">
        <v>118</v>
      </c>
      <c r="B48" s="52" t="s">
        <v>111</v>
      </c>
      <c r="C48" s="27" t="s">
        <v>167</v>
      </c>
      <c r="D48" s="53"/>
      <c r="E48" s="54">
        <f t="shared" si="10"/>
        <v>114</v>
      </c>
      <c r="F48" s="55">
        <v>38</v>
      </c>
      <c r="G48" s="55">
        <f t="shared" si="11"/>
        <v>76</v>
      </c>
      <c r="H48" s="55">
        <v>48</v>
      </c>
      <c r="I48" s="55">
        <v>28</v>
      </c>
      <c r="J48" s="55"/>
      <c r="K48" s="55"/>
      <c r="L48" s="56"/>
      <c r="M48" s="56"/>
      <c r="N48" s="56"/>
      <c r="O48" s="56"/>
      <c r="P48" s="56"/>
      <c r="Q48" s="56"/>
      <c r="R48" s="56">
        <v>76</v>
      </c>
      <c r="S48" s="56"/>
      <c r="T48" s="56"/>
      <c r="U48" s="56"/>
      <c r="V48" s="14"/>
    </row>
    <row r="49" spans="1:21" s="11" customFormat="1" ht="12.75" x14ac:dyDescent="0.15">
      <c r="A49" s="76" t="s">
        <v>119</v>
      </c>
      <c r="B49" s="52" t="s">
        <v>112</v>
      </c>
      <c r="C49" s="27" t="s">
        <v>167</v>
      </c>
      <c r="D49" s="53"/>
      <c r="E49" s="54">
        <f t="shared" si="10"/>
        <v>110</v>
      </c>
      <c r="F49" s="55">
        <v>34</v>
      </c>
      <c r="G49" s="55">
        <f t="shared" si="11"/>
        <v>76</v>
      </c>
      <c r="H49" s="55">
        <v>56</v>
      </c>
      <c r="I49" s="55">
        <v>20</v>
      </c>
      <c r="J49" s="55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>
        <v>76</v>
      </c>
    </row>
    <row r="50" spans="1:21" s="11" customFormat="1" ht="12.75" x14ac:dyDescent="0.15">
      <c r="A50" s="76" t="s">
        <v>120</v>
      </c>
      <c r="B50" s="52" t="s">
        <v>113</v>
      </c>
      <c r="C50" s="27" t="s">
        <v>167</v>
      </c>
      <c r="D50" s="53"/>
      <c r="E50" s="54">
        <f t="shared" si="10"/>
        <v>110</v>
      </c>
      <c r="F50" s="55">
        <v>34</v>
      </c>
      <c r="G50" s="55">
        <f t="shared" si="11"/>
        <v>76</v>
      </c>
      <c r="H50" s="55">
        <v>56</v>
      </c>
      <c r="I50" s="55">
        <v>20</v>
      </c>
      <c r="J50" s="55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56">
        <v>76</v>
      </c>
    </row>
    <row r="51" spans="1:21" s="11" customFormat="1" ht="25.5" x14ac:dyDescent="0.15">
      <c r="A51" s="76" t="s">
        <v>257</v>
      </c>
      <c r="B51" s="52" t="s">
        <v>273</v>
      </c>
      <c r="C51" s="53" t="s">
        <v>167</v>
      </c>
      <c r="D51" s="53"/>
      <c r="E51" s="51">
        <f t="shared" ref="E51:E52" si="12">F51+G51</f>
        <v>106</v>
      </c>
      <c r="F51" s="56">
        <v>34</v>
      </c>
      <c r="G51" s="56">
        <f>H51+I51</f>
        <v>72</v>
      </c>
      <c r="H51" s="56">
        <v>52</v>
      </c>
      <c r="I51" s="56">
        <v>20</v>
      </c>
      <c r="J51" s="56"/>
      <c r="K51" s="58"/>
      <c r="L51" s="58"/>
      <c r="M51" s="58"/>
      <c r="N51" s="58"/>
      <c r="O51" s="58"/>
      <c r="P51" s="56"/>
      <c r="Q51" s="56"/>
      <c r="R51" s="56"/>
      <c r="S51" s="56"/>
      <c r="T51" s="56">
        <v>72</v>
      </c>
      <c r="U51" s="56"/>
    </row>
    <row r="52" spans="1:21" s="11" customFormat="1" ht="13.5" thickBot="1" x14ac:dyDescent="0.2">
      <c r="A52" s="76" t="s">
        <v>258</v>
      </c>
      <c r="B52" s="52" t="s">
        <v>137</v>
      </c>
      <c r="C52" s="53" t="s">
        <v>167</v>
      </c>
      <c r="D52" s="53"/>
      <c r="E52" s="51">
        <f t="shared" si="12"/>
        <v>110</v>
      </c>
      <c r="F52" s="56">
        <v>32</v>
      </c>
      <c r="G52" s="56">
        <f t="shared" ref="G52" si="13">H52+I52</f>
        <v>78</v>
      </c>
      <c r="H52" s="56">
        <v>58</v>
      </c>
      <c r="I52" s="56">
        <v>20</v>
      </c>
      <c r="J52" s="56"/>
      <c r="K52" s="58"/>
      <c r="L52" s="58"/>
      <c r="M52" s="58"/>
      <c r="N52" s="58"/>
      <c r="O52" s="58"/>
      <c r="P52" s="56"/>
      <c r="Q52" s="56"/>
      <c r="R52" s="56"/>
      <c r="S52" s="56">
        <v>78</v>
      </c>
      <c r="T52" s="56"/>
      <c r="U52" s="56"/>
    </row>
    <row r="53" spans="1:21" s="10" customFormat="1" ht="23.25" customHeight="1" thickBot="1" x14ac:dyDescent="0.2">
      <c r="A53" s="36" t="s">
        <v>81</v>
      </c>
      <c r="B53" s="81" t="s">
        <v>82</v>
      </c>
      <c r="C53" s="46">
        <f>C54+C60+C67+C73+C78</f>
        <v>15</v>
      </c>
      <c r="D53" s="46">
        <f>D54+D60+D67+D73+D78</f>
        <v>7</v>
      </c>
      <c r="E53" s="81">
        <f>E54+E60+E67+E73+E78</f>
        <v>2792</v>
      </c>
      <c r="F53" s="81">
        <f t="shared" ref="F53:K53" si="14">F54+F60+F67+F73+F78</f>
        <v>638</v>
      </c>
      <c r="G53" s="81">
        <f t="shared" si="14"/>
        <v>1362</v>
      </c>
      <c r="H53" s="81">
        <f t="shared" si="14"/>
        <v>656</v>
      </c>
      <c r="I53" s="81">
        <f t="shared" si="14"/>
        <v>676</v>
      </c>
      <c r="J53" s="81">
        <f t="shared" si="14"/>
        <v>30</v>
      </c>
      <c r="K53" s="81">
        <f t="shared" si="14"/>
        <v>792</v>
      </c>
      <c r="L53" s="46">
        <f t="shared" ref="L53:U53" si="15">L54+L60+L67+L73+L78</f>
        <v>0</v>
      </c>
      <c r="M53" s="46">
        <f t="shared" si="15"/>
        <v>0</v>
      </c>
      <c r="N53" s="46">
        <f t="shared" si="15"/>
        <v>0</v>
      </c>
      <c r="O53" s="46">
        <f t="shared" si="15"/>
        <v>0</v>
      </c>
      <c r="P53" s="46">
        <f t="shared" si="15"/>
        <v>112</v>
      </c>
      <c r="Q53" s="46">
        <f t="shared" si="15"/>
        <v>452</v>
      </c>
      <c r="R53" s="46">
        <f t="shared" si="15"/>
        <v>210</v>
      </c>
      <c r="S53" s="46">
        <f t="shared" si="15"/>
        <v>324</v>
      </c>
      <c r="T53" s="46">
        <f t="shared" si="15"/>
        <v>200</v>
      </c>
      <c r="U53" s="46">
        <f t="shared" si="15"/>
        <v>64</v>
      </c>
    </row>
    <row r="54" spans="1:21" s="11" customFormat="1" ht="51.75" thickBot="1" x14ac:dyDescent="0.2">
      <c r="A54" s="82" t="s">
        <v>220</v>
      </c>
      <c r="B54" s="83" t="s">
        <v>121</v>
      </c>
      <c r="C54" s="84" t="s">
        <v>146</v>
      </c>
      <c r="D54" s="84" t="s">
        <v>0</v>
      </c>
      <c r="E54" s="83">
        <f>E55+E56+E57+E58</f>
        <v>452</v>
      </c>
      <c r="F54" s="84">
        <f t="shared" ref="F54:J54" si="16">SUM(F55:F56)</f>
        <v>84</v>
      </c>
      <c r="G54" s="84">
        <f t="shared" si="16"/>
        <v>188</v>
      </c>
      <c r="H54" s="84">
        <f t="shared" si="16"/>
        <v>84</v>
      </c>
      <c r="I54" s="84">
        <f t="shared" si="16"/>
        <v>104</v>
      </c>
      <c r="J54" s="84">
        <f t="shared" si="16"/>
        <v>0</v>
      </c>
      <c r="K54" s="84">
        <f>K57+K58</f>
        <v>180</v>
      </c>
      <c r="L54" s="84">
        <f>SUM(L55:L56)+L59+L57+L58</f>
        <v>0</v>
      </c>
      <c r="M54" s="84">
        <f>SUM(M55:M56)+M59+M57+M58</f>
        <v>0</v>
      </c>
      <c r="N54" s="84">
        <f t="shared" ref="N54:U54" si="17">SUM(N55:N56)</f>
        <v>0</v>
      </c>
      <c r="O54" s="84">
        <f t="shared" si="17"/>
        <v>0</v>
      </c>
      <c r="P54" s="84">
        <f t="shared" si="17"/>
        <v>112</v>
      </c>
      <c r="Q54" s="84">
        <f t="shared" si="17"/>
        <v>76</v>
      </c>
      <c r="R54" s="84">
        <f t="shared" si="17"/>
        <v>0</v>
      </c>
      <c r="S54" s="84">
        <f t="shared" si="17"/>
        <v>0</v>
      </c>
      <c r="T54" s="84">
        <f t="shared" si="17"/>
        <v>0</v>
      </c>
      <c r="U54" s="84">
        <f t="shared" si="17"/>
        <v>0</v>
      </c>
    </row>
    <row r="55" spans="1:21" s="11" customFormat="1" ht="25.5" x14ac:dyDescent="0.15">
      <c r="A55" s="76" t="s">
        <v>221</v>
      </c>
      <c r="B55" s="59" t="s">
        <v>122</v>
      </c>
      <c r="C55" s="27" t="s">
        <v>167</v>
      </c>
      <c r="D55" s="53"/>
      <c r="E55" s="51">
        <f>F55+G55+L55+M55</f>
        <v>162</v>
      </c>
      <c r="F55" s="56">
        <v>50</v>
      </c>
      <c r="G55" s="56">
        <f>H55+I55</f>
        <v>112</v>
      </c>
      <c r="H55" s="56">
        <v>48</v>
      </c>
      <c r="I55" s="56">
        <v>64</v>
      </c>
      <c r="J55" s="56"/>
      <c r="K55" s="56"/>
      <c r="L55" s="56"/>
      <c r="M55" s="56"/>
      <c r="N55" s="56"/>
      <c r="O55" s="56"/>
      <c r="P55" s="56">
        <v>112</v>
      </c>
      <c r="Q55" s="56"/>
      <c r="R55" s="56"/>
      <c r="S55" s="56"/>
      <c r="T55" s="56"/>
      <c r="U55" s="56"/>
    </row>
    <row r="56" spans="1:21" s="11" customFormat="1" ht="25.5" x14ac:dyDescent="0.15">
      <c r="A56" s="76" t="s">
        <v>222</v>
      </c>
      <c r="B56" s="59" t="s">
        <v>123</v>
      </c>
      <c r="C56" s="27" t="s">
        <v>167</v>
      </c>
      <c r="D56" s="53"/>
      <c r="E56" s="51">
        <f>F56+G56+L56+M56</f>
        <v>110</v>
      </c>
      <c r="F56" s="56">
        <v>34</v>
      </c>
      <c r="G56" s="56">
        <f t="shared" ref="G56" si="18">H56+I56</f>
        <v>76</v>
      </c>
      <c r="H56" s="56">
        <v>36</v>
      </c>
      <c r="I56" s="56">
        <v>40</v>
      </c>
      <c r="J56" s="56"/>
      <c r="K56" s="56"/>
      <c r="L56" s="56"/>
      <c r="M56" s="56"/>
      <c r="N56" s="56"/>
      <c r="O56" s="56"/>
      <c r="P56" s="56"/>
      <c r="Q56" s="56">
        <v>76</v>
      </c>
      <c r="R56" s="56"/>
      <c r="S56" s="56"/>
      <c r="T56" s="56"/>
      <c r="U56" s="56"/>
    </row>
    <row r="57" spans="1:21" s="11" customFormat="1" ht="12.75" x14ac:dyDescent="0.15">
      <c r="A57" s="76" t="s">
        <v>177</v>
      </c>
      <c r="B57" s="52" t="s">
        <v>176</v>
      </c>
      <c r="C57" s="27" t="s">
        <v>167</v>
      </c>
      <c r="D57" s="53"/>
      <c r="E57" s="51">
        <v>108</v>
      </c>
      <c r="F57" s="56"/>
      <c r="G57" s="56"/>
      <c r="H57" s="56"/>
      <c r="I57" s="61"/>
      <c r="J57" s="62"/>
      <c r="K57" s="56">
        <v>108</v>
      </c>
      <c r="L57" s="56"/>
      <c r="M57" s="56"/>
      <c r="N57" s="56"/>
      <c r="O57" s="56"/>
      <c r="P57" s="56"/>
      <c r="Q57" s="56" t="s">
        <v>100</v>
      </c>
      <c r="R57" s="56"/>
      <c r="S57" s="56"/>
      <c r="T57" s="56"/>
      <c r="U57" s="56"/>
    </row>
    <row r="58" spans="1:21" s="11" customFormat="1" ht="26.25" customHeight="1" x14ac:dyDescent="0.15">
      <c r="A58" s="76" t="s">
        <v>178</v>
      </c>
      <c r="B58" s="52" t="s">
        <v>271</v>
      </c>
      <c r="C58" s="27" t="s">
        <v>167</v>
      </c>
      <c r="D58" s="53"/>
      <c r="E58" s="51">
        <v>72</v>
      </c>
      <c r="F58" s="56"/>
      <c r="G58" s="56"/>
      <c r="H58" s="56"/>
      <c r="I58" s="63"/>
      <c r="J58" s="63"/>
      <c r="K58" s="56">
        <v>72</v>
      </c>
      <c r="L58" s="56"/>
      <c r="M58" s="56"/>
      <c r="N58" s="56"/>
      <c r="O58" s="56"/>
      <c r="P58" s="56"/>
      <c r="Q58" s="56" t="s">
        <v>131</v>
      </c>
      <c r="R58" s="56"/>
      <c r="S58" s="56"/>
      <c r="T58" s="56"/>
      <c r="U58" s="56"/>
    </row>
    <row r="59" spans="1:21" s="11" customFormat="1" ht="13.5" thickBot="1" x14ac:dyDescent="0.2">
      <c r="A59" s="76" t="s">
        <v>179</v>
      </c>
      <c r="B59" s="52" t="s">
        <v>83</v>
      </c>
      <c r="C59" s="53"/>
      <c r="D59" s="53" t="s">
        <v>96</v>
      </c>
      <c r="E59" s="51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11" customFormat="1" ht="64.5" thickBot="1" x14ac:dyDescent="0.2">
      <c r="A60" s="82" t="s">
        <v>223</v>
      </c>
      <c r="B60" s="83" t="s">
        <v>124</v>
      </c>
      <c r="C60" s="84" t="s">
        <v>146</v>
      </c>
      <c r="D60" s="84" t="s">
        <v>1</v>
      </c>
      <c r="E60" s="83">
        <f>E61+E62+E63+E64+E65</f>
        <v>698</v>
      </c>
      <c r="F60" s="84">
        <f t="shared" ref="F60:P60" si="19">F61+F62+F63</f>
        <v>168</v>
      </c>
      <c r="G60" s="84">
        <f t="shared" si="19"/>
        <v>350</v>
      </c>
      <c r="H60" s="84">
        <f t="shared" si="19"/>
        <v>184</v>
      </c>
      <c r="I60" s="84">
        <f t="shared" si="19"/>
        <v>166</v>
      </c>
      <c r="J60" s="84">
        <f t="shared" si="19"/>
        <v>0</v>
      </c>
      <c r="K60" s="84">
        <f>K64+K65</f>
        <v>180</v>
      </c>
      <c r="L60" s="84">
        <f t="shared" si="19"/>
        <v>0</v>
      </c>
      <c r="M60" s="84">
        <f t="shared" si="19"/>
        <v>0</v>
      </c>
      <c r="N60" s="84">
        <f t="shared" si="19"/>
        <v>0</v>
      </c>
      <c r="O60" s="84">
        <f t="shared" si="19"/>
        <v>0</v>
      </c>
      <c r="P60" s="84">
        <f t="shared" si="19"/>
        <v>0</v>
      </c>
      <c r="Q60" s="84">
        <f>Q61+Q62+Q63</f>
        <v>60</v>
      </c>
      <c r="R60" s="84">
        <f t="shared" ref="R60:U60" si="20">R61+R62+R63</f>
        <v>78</v>
      </c>
      <c r="S60" s="84">
        <f t="shared" si="20"/>
        <v>212</v>
      </c>
      <c r="T60" s="84">
        <f t="shared" si="20"/>
        <v>0</v>
      </c>
      <c r="U60" s="84">
        <f t="shared" si="20"/>
        <v>0</v>
      </c>
    </row>
    <row r="61" spans="1:21" s="11" customFormat="1" ht="51" x14ac:dyDescent="0.15">
      <c r="A61" s="77" t="s">
        <v>125</v>
      </c>
      <c r="B61" s="59" t="s">
        <v>126</v>
      </c>
      <c r="C61" s="27" t="s">
        <v>167</v>
      </c>
      <c r="D61" s="57"/>
      <c r="E61" s="51">
        <f>F61+G61</f>
        <v>90</v>
      </c>
      <c r="F61" s="56">
        <v>30</v>
      </c>
      <c r="G61" s="56">
        <f>H61+I61</f>
        <v>60</v>
      </c>
      <c r="H61" s="56">
        <v>30</v>
      </c>
      <c r="I61" s="56">
        <v>30</v>
      </c>
      <c r="J61" s="56"/>
      <c r="K61" s="58"/>
      <c r="L61" s="58"/>
      <c r="M61" s="58"/>
      <c r="N61" s="58"/>
      <c r="O61" s="58"/>
      <c r="P61" s="56"/>
      <c r="Q61" s="56">
        <v>60</v>
      </c>
      <c r="R61" s="56"/>
      <c r="S61" s="56"/>
      <c r="T61" s="56"/>
      <c r="U61" s="56"/>
    </row>
    <row r="62" spans="1:21" s="11" customFormat="1" ht="38.25" x14ac:dyDescent="0.15">
      <c r="A62" s="77" t="s">
        <v>127</v>
      </c>
      <c r="B62" s="59" t="s">
        <v>128</v>
      </c>
      <c r="C62" s="27" t="s">
        <v>167</v>
      </c>
      <c r="D62" s="60"/>
      <c r="E62" s="51">
        <f t="shared" ref="E62:E63" si="21">F62+G62</f>
        <v>316</v>
      </c>
      <c r="F62" s="56">
        <v>104</v>
      </c>
      <c r="G62" s="56">
        <f t="shared" ref="G62:G63" si="22">H62+I62</f>
        <v>212</v>
      </c>
      <c r="H62" s="56">
        <v>100</v>
      </c>
      <c r="I62" s="56">
        <v>112</v>
      </c>
      <c r="J62" s="61"/>
      <c r="K62" s="56"/>
      <c r="L62" s="56"/>
      <c r="M62" s="56"/>
      <c r="N62" s="56"/>
      <c r="O62" s="56"/>
      <c r="P62" s="56"/>
      <c r="Q62" s="56"/>
      <c r="R62" s="56"/>
      <c r="S62" s="56">
        <v>212</v>
      </c>
      <c r="T62" s="56"/>
      <c r="U62" s="56"/>
    </row>
    <row r="63" spans="1:21" s="11" customFormat="1" ht="25.5" x14ac:dyDescent="0.15">
      <c r="A63" s="77" t="s">
        <v>129</v>
      </c>
      <c r="B63" s="59" t="s">
        <v>130</v>
      </c>
      <c r="C63" s="27"/>
      <c r="D63" s="60" t="s">
        <v>145</v>
      </c>
      <c r="E63" s="51">
        <f t="shared" si="21"/>
        <v>112</v>
      </c>
      <c r="F63" s="56">
        <v>34</v>
      </c>
      <c r="G63" s="56">
        <f t="shared" si="22"/>
        <v>78</v>
      </c>
      <c r="H63" s="56">
        <v>54</v>
      </c>
      <c r="I63" s="56">
        <v>24</v>
      </c>
      <c r="J63" s="61"/>
      <c r="K63" s="56"/>
      <c r="L63" s="56"/>
      <c r="M63" s="56"/>
      <c r="N63" s="56"/>
      <c r="O63" s="56"/>
      <c r="P63" s="56"/>
      <c r="Q63" s="56"/>
      <c r="R63" s="56">
        <v>78</v>
      </c>
      <c r="S63" s="56"/>
      <c r="T63" s="56"/>
      <c r="U63" s="56"/>
    </row>
    <row r="64" spans="1:21" s="11" customFormat="1" ht="12.75" x14ac:dyDescent="0.15">
      <c r="A64" s="77" t="s">
        <v>180</v>
      </c>
      <c r="B64" s="52" t="s">
        <v>176</v>
      </c>
      <c r="C64" s="27" t="s">
        <v>167</v>
      </c>
      <c r="D64" s="60"/>
      <c r="E64" s="51">
        <v>108</v>
      </c>
      <c r="F64" s="56"/>
      <c r="G64" s="56"/>
      <c r="H64" s="56"/>
      <c r="I64" s="61"/>
      <c r="J64" s="61"/>
      <c r="K64" s="56">
        <v>108</v>
      </c>
      <c r="L64" s="56"/>
      <c r="M64" s="56"/>
      <c r="N64" s="56"/>
      <c r="O64" s="56"/>
      <c r="P64" s="56"/>
      <c r="Q64" s="56"/>
      <c r="R64" s="56"/>
      <c r="S64" s="56" t="s">
        <v>100</v>
      </c>
      <c r="T64" s="56"/>
      <c r="U64" s="56"/>
    </row>
    <row r="65" spans="1:21" s="11" customFormat="1" ht="24.75" customHeight="1" x14ac:dyDescent="0.15">
      <c r="A65" s="77" t="s">
        <v>181</v>
      </c>
      <c r="B65" s="52" t="s">
        <v>271</v>
      </c>
      <c r="C65" s="27" t="s">
        <v>167</v>
      </c>
      <c r="D65" s="60"/>
      <c r="E65" s="51">
        <v>72</v>
      </c>
      <c r="F65" s="56"/>
      <c r="G65" s="56"/>
      <c r="H65" s="56"/>
      <c r="I65" s="61"/>
      <c r="J65" s="61"/>
      <c r="K65" s="56">
        <v>72</v>
      </c>
      <c r="L65" s="56"/>
      <c r="M65" s="56"/>
      <c r="N65" s="56"/>
      <c r="O65" s="56"/>
      <c r="P65" s="56"/>
      <c r="Q65" s="56"/>
      <c r="R65" s="56"/>
      <c r="S65" s="56" t="s">
        <v>131</v>
      </c>
      <c r="T65" s="56"/>
      <c r="U65" s="56"/>
    </row>
    <row r="66" spans="1:21" s="11" customFormat="1" ht="13.5" thickBot="1" x14ac:dyDescent="0.2">
      <c r="A66" s="77" t="s">
        <v>182</v>
      </c>
      <c r="B66" s="52" t="s">
        <v>83</v>
      </c>
      <c r="C66" s="60"/>
      <c r="D66" s="60" t="s">
        <v>96</v>
      </c>
      <c r="E66" s="51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 s="11" customFormat="1" ht="42" customHeight="1" thickBot="1" x14ac:dyDescent="0.2">
      <c r="A67" s="82" t="s">
        <v>224</v>
      </c>
      <c r="B67" s="83" t="s">
        <v>132</v>
      </c>
      <c r="C67" s="84" t="s">
        <v>146</v>
      </c>
      <c r="D67" s="84" t="s">
        <v>1</v>
      </c>
      <c r="E67" s="83">
        <f>E68+E69+E70+E71</f>
        <v>532</v>
      </c>
      <c r="F67" s="83">
        <f>F68+F69</f>
        <v>110</v>
      </c>
      <c r="G67" s="83">
        <f t="shared" ref="G67:S67" si="23">G68+G69</f>
        <v>242</v>
      </c>
      <c r="H67" s="83">
        <f t="shared" si="23"/>
        <v>124</v>
      </c>
      <c r="I67" s="83">
        <f t="shared" si="23"/>
        <v>88</v>
      </c>
      <c r="J67" s="83">
        <f t="shared" si="23"/>
        <v>30</v>
      </c>
      <c r="K67" s="83">
        <f>K70+K71</f>
        <v>180</v>
      </c>
      <c r="L67" s="83">
        <f t="shared" si="23"/>
        <v>0</v>
      </c>
      <c r="M67" s="83">
        <f t="shared" si="23"/>
        <v>0</v>
      </c>
      <c r="N67" s="83">
        <f t="shared" si="23"/>
        <v>0</v>
      </c>
      <c r="O67" s="83">
        <f t="shared" si="23"/>
        <v>0</v>
      </c>
      <c r="P67" s="83">
        <f t="shared" si="23"/>
        <v>0</v>
      </c>
      <c r="Q67" s="83">
        <f t="shared" si="23"/>
        <v>0</v>
      </c>
      <c r="R67" s="83">
        <f t="shared" si="23"/>
        <v>0</v>
      </c>
      <c r="S67" s="83">
        <f t="shared" si="23"/>
        <v>78</v>
      </c>
      <c r="T67" s="84" t="s">
        <v>259</v>
      </c>
      <c r="U67" s="84">
        <v>64</v>
      </c>
    </row>
    <row r="68" spans="1:21" s="11" customFormat="1" ht="54" customHeight="1" x14ac:dyDescent="0.15">
      <c r="A68" s="77" t="s">
        <v>133</v>
      </c>
      <c r="B68" s="59" t="s">
        <v>134</v>
      </c>
      <c r="C68" s="53"/>
      <c r="D68" s="53" t="s">
        <v>145</v>
      </c>
      <c r="E68" s="51">
        <f>F68+G68</f>
        <v>110</v>
      </c>
      <c r="F68" s="56">
        <v>32</v>
      </c>
      <c r="G68" s="56">
        <f>H68+I68</f>
        <v>78</v>
      </c>
      <c r="H68" s="56">
        <v>42</v>
      </c>
      <c r="I68" s="56">
        <v>36</v>
      </c>
      <c r="J68" s="56"/>
      <c r="K68" s="58"/>
      <c r="L68" s="58"/>
      <c r="M68" s="58"/>
      <c r="N68" s="58"/>
      <c r="O68" s="58"/>
      <c r="P68" s="56"/>
      <c r="Q68" s="56"/>
      <c r="R68" s="56"/>
      <c r="S68" s="56">
        <v>78</v>
      </c>
      <c r="T68" s="56"/>
      <c r="U68" s="56"/>
    </row>
    <row r="69" spans="1:21" s="11" customFormat="1" ht="30" customHeight="1" x14ac:dyDescent="0.15">
      <c r="A69" s="77" t="s">
        <v>135</v>
      </c>
      <c r="B69" s="59" t="s">
        <v>136</v>
      </c>
      <c r="C69" s="53" t="s">
        <v>183</v>
      </c>
      <c r="D69" s="53"/>
      <c r="E69" s="51">
        <f t="shared" ref="E69" si="24">F69+G69</f>
        <v>242</v>
      </c>
      <c r="F69" s="56">
        <v>78</v>
      </c>
      <c r="G69" s="56">
        <f>H69+I69+J69</f>
        <v>164</v>
      </c>
      <c r="H69" s="56">
        <v>82</v>
      </c>
      <c r="I69" s="56">
        <v>52</v>
      </c>
      <c r="J69" s="56">
        <v>30</v>
      </c>
      <c r="K69" s="58"/>
      <c r="L69" s="58"/>
      <c r="M69" s="58"/>
      <c r="N69" s="58"/>
      <c r="O69" s="58"/>
      <c r="P69" s="56"/>
      <c r="Q69" s="56"/>
      <c r="R69" s="56"/>
      <c r="S69" s="56"/>
      <c r="T69" s="56" t="s">
        <v>187</v>
      </c>
      <c r="U69" s="56" t="s">
        <v>188</v>
      </c>
    </row>
    <row r="70" spans="1:21" s="11" customFormat="1" ht="12.75" x14ac:dyDescent="0.15">
      <c r="A70" s="76" t="s">
        <v>184</v>
      </c>
      <c r="B70" s="52" t="s">
        <v>176</v>
      </c>
      <c r="C70" s="53" t="s">
        <v>167</v>
      </c>
      <c r="D70" s="53"/>
      <c r="E70" s="51">
        <v>72</v>
      </c>
      <c r="F70" s="56"/>
      <c r="G70" s="56"/>
      <c r="H70" s="56"/>
      <c r="I70" s="56"/>
      <c r="J70" s="56"/>
      <c r="K70" s="58">
        <v>72</v>
      </c>
      <c r="L70" s="58"/>
      <c r="M70" s="58"/>
      <c r="N70" s="58"/>
      <c r="O70" s="58"/>
      <c r="P70" s="56"/>
      <c r="Q70" s="56"/>
      <c r="R70" s="56"/>
      <c r="S70" s="56"/>
      <c r="T70" s="56" t="s">
        <v>131</v>
      </c>
      <c r="U70" s="56"/>
    </row>
    <row r="71" spans="1:21" s="11" customFormat="1" ht="26.25" customHeight="1" x14ac:dyDescent="0.15">
      <c r="A71" s="77" t="s">
        <v>185</v>
      </c>
      <c r="B71" s="52" t="s">
        <v>271</v>
      </c>
      <c r="C71" s="53" t="s">
        <v>167</v>
      </c>
      <c r="D71" s="53"/>
      <c r="E71" s="51">
        <v>108</v>
      </c>
      <c r="F71" s="56"/>
      <c r="G71" s="56"/>
      <c r="H71" s="56"/>
      <c r="I71" s="56"/>
      <c r="J71" s="56"/>
      <c r="K71" s="58">
        <v>108</v>
      </c>
      <c r="L71" s="58"/>
      <c r="M71" s="58"/>
      <c r="N71" s="58"/>
      <c r="O71" s="58"/>
      <c r="P71" s="56"/>
      <c r="Q71" s="56"/>
      <c r="R71" s="56"/>
      <c r="S71" s="56"/>
      <c r="T71" s="56" t="s">
        <v>101</v>
      </c>
      <c r="U71" s="56" t="s">
        <v>131</v>
      </c>
    </row>
    <row r="72" spans="1:21" s="11" customFormat="1" ht="13.5" thickBot="1" x14ac:dyDescent="0.2">
      <c r="A72" s="76" t="s">
        <v>186</v>
      </c>
      <c r="B72" s="52" t="s">
        <v>92</v>
      </c>
      <c r="C72" s="57"/>
      <c r="D72" s="57" t="s">
        <v>96</v>
      </c>
      <c r="E72" s="51"/>
      <c r="F72" s="56"/>
      <c r="G72" s="56"/>
      <c r="H72" s="56"/>
      <c r="I72" s="56"/>
      <c r="J72" s="56"/>
      <c r="K72" s="58"/>
      <c r="L72" s="58"/>
      <c r="M72" s="58"/>
      <c r="N72" s="58"/>
      <c r="O72" s="58"/>
      <c r="P72" s="56"/>
      <c r="Q72" s="56"/>
      <c r="R72" s="56"/>
      <c r="S72" s="56"/>
      <c r="T72" s="56"/>
      <c r="U72" s="56"/>
    </row>
    <row r="73" spans="1:21" s="12" customFormat="1" ht="39" thickBot="1" x14ac:dyDescent="0.2">
      <c r="A73" s="82" t="s">
        <v>193</v>
      </c>
      <c r="B73" s="83" t="s">
        <v>102</v>
      </c>
      <c r="C73" s="84" t="s">
        <v>1</v>
      </c>
      <c r="D73" s="84" t="s">
        <v>0</v>
      </c>
      <c r="E73" s="83">
        <f>E74+E75+E76</f>
        <v>468</v>
      </c>
      <c r="F73" s="83">
        <f t="shared" ref="F73:J73" si="25">F74</f>
        <v>92</v>
      </c>
      <c r="G73" s="83">
        <f t="shared" si="25"/>
        <v>196</v>
      </c>
      <c r="H73" s="84">
        <f t="shared" si="25"/>
        <v>72</v>
      </c>
      <c r="I73" s="84">
        <f t="shared" si="25"/>
        <v>124</v>
      </c>
      <c r="J73" s="83">
        <f t="shared" si="25"/>
        <v>0</v>
      </c>
      <c r="K73" s="83">
        <f>K75+K76</f>
        <v>180</v>
      </c>
      <c r="L73" s="83">
        <f>SUM(L74:L77)</f>
        <v>0</v>
      </c>
      <c r="M73" s="84">
        <f>M77</f>
        <v>0</v>
      </c>
      <c r="N73" s="84">
        <f t="shared" ref="N73:P73" si="26">N74</f>
        <v>0</v>
      </c>
      <c r="O73" s="83">
        <f t="shared" si="26"/>
        <v>0</v>
      </c>
      <c r="P73" s="83">
        <f t="shared" si="26"/>
        <v>0</v>
      </c>
      <c r="Q73" s="83">
        <v>130</v>
      </c>
      <c r="R73" s="84">
        <v>66</v>
      </c>
      <c r="S73" s="84">
        <f t="shared" ref="S73:U73" si="27">S74</f>
        <v>0</v>
      </c>
      <c r="T73" s="83">
        <f t="shared" si="27"/>
        <v>0</v>
      </c>
      <c r="U73" s="83">
        <f t="shared" si="27"/>
        <v>0</v>
      </c>
    </row>
    <row r="74" spans="1:21" s="11" customFormat="1" ht="38.25" x14ac:dyDescent="0.15">
      <c r="A74" s="76" t="s">
        <v>191</v>
      </c>
      <c r="B74" s="52" t="s">
        <v>138</v>
      </c>
      <c r="C74" s="27" t="s">
        <v>54</v>
      </c>
      <c r="D74" s="53"/>
      <c r="E74" s="51">
        <f>F74+G74</f>
        <v>288</v>
      </c>
      <c r="F74" s="56">
        <v>92</v>
      </c>
      <c r="G74" s="56">
        <f>H74+I74</f>
        <v>196</v>
      </c>
      <c r="H74" s="56">
        <v>72</v>
      </c>
      <c r="I74" s="56">
        <v>124</v>
      </c>
      <c r="J74" s="56"/>
      <c r="K74" s="56"/>
      <c r="L74" s="56"/>
      <c r="M74" s="56"/>
      <c r="N74" s="56"/>
      <c r="O74" s="56"/>
      <c r="P74" s="56"/>
      <c r="Q74" s="56" t="s">
        <v>194</v>
      </c>
      <c r="R74" s="56" t="s">
        <v>195</v>
      </c>
      <c r="S74" s="56"/>
      <c r="T74" s="56"/>
      <c r="U74" s="56"/>
    </row>
    <row r="75" spans="1:21" s="11" customFormat="1" ht="12.75" x14ac:dyDescent="0.15">
      <c r="A75" s="76" t="s">
        <v>189</v>
      </c>
      <c r="B75" s="52" t="s">
        <v>176</v>
      </c>
      <c r="C75" s="53" t="s">
        <v>167</v>
      </c>
      <c r="D75" s="57"/>
      <c r="E75" s="56">
        <v>108</v>
      </c>
      <c r="F75" s="56"/>
      <c r="G75" s="56"/>
      <c r="H75" s="56"/>
      <c r="I75" s="61"/>
      <c r="J75" s="62"/>
      <c r="K75" s="58">
        <v>108</v>
      </c>
      <c r="L75" s="58"/>
      <c r="M75" s="58"/>
      <c r="N75" s="58"/>
      <c r="O75" s="58"/>
      <c r="P75" s="56"/>
      <c r="Q75" s="56"/>
      <c r="R75" s="56" t="s">
        <v>100</v>
      </c>
      <c r="S75" s="56"/>
      <c r="T75" s="56"/>
      <c r="U75" s="56"/>
    </row>
    <row r="76" spans="1:21" s="11" customFormat="1" ht="27.75" customHeight="1" x14ac:dyDescent="0.15">
      <c r="A76" s="76" t="s">
        <v>190</v>
      </c>
      <c r="B76" s="52" t="s">
        <v>271</v>
      </c>
      <c r="C76" s="53" t="s">
        <v>167</v>
      </c>
      <c r="D76" s="57"/>
      <c r="E76" s="56">
        <v>72</v>
      </c>
      <c r="F76" s="56"/>
      <c r="G76" s="56"/>
      <c r="H76" s="56"/>
      <c r="I76" s="61"/>
      <c r="J76" s="62"/>
      <c r="K76" s="56">
        <v>72</v>
      </c>
      <c r="L76" s="56"/>
      <c r="M76" s="56"/>
      <c r="N76" s="56"/>
      <c r="O76" s="56"/>
      <c r="P76" s="56"/>
      <c r="Q76" s="56"/>
      <c r="R76" s="56" t="s">
        <v>131</v>
      </c>
      <c r="S76" s="56"/>
      <c r="T76" s="56"/>
      <c r="U76" s="56"/>
    </row>
    <row r="77" spans="1:21" s="11" customFormat="1" ht="13.5" customHeight="1" thickBot="1" x14ac:dyDescent="0.2">
      <c r="A77" s="76" t="s">
        <v>192</v>
      </c>
      <c r="B77" s="52" t="s">
        <v>83</v>
      </c>
      <c r="C77" s="57"/>
      <c r="D77" s="57" t="s">
        <v>96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1:21" s="11" customFormat="1" ht="27.95" customHeight="1" thickBot="1" x14ac:dyDescent="0.2">
      <c r="A78" s="82" t="s">
        <v>196</v>
      </c>
      <c r="B78" s="83" t="s">
        <v>139</v>
      </c>
      <c r="C78" s="84" t="s">
        <v>2</v>
      </c>
      <c r="D78" s="84" t="s">
        <v>0</v>
      </c>
      <c r="E78" s="83">
        <f>E79+E80+E81+E82</f>
        <v>642</v>
      </c>
      <c r="F78" s="83">
        <f t="shared" ref="F78:U78" si="28">SUM(F79:F81)</f>
        <v>184</v>
      </c>
      <c r="G78" s="84">
        <f t="shared" si="28"/>
        <v>386</v>
      </c>
      <c r="H78" s="84">
        <f t="shared" si="28"/>
        <v>192</v>
      </c>
      <c r="I78" s="84">
        <f t="shared" si="28"/>
        <v>194</v>
      </c>
      <c r="J78" s="84">
        <f t="shared" si="28"/>
        <v>0</v>
      </c>
      <c r="K78" s="84">
        <f>K82</f>
        <v>72</v>
      </c>
      <c r="L78" s="84">
        <f t="shared" si="28"/>
        <v>0</v>
      </c>
      <c r="M78" s="84">
        <f t="shared" si="28"/>
        <v>0</v>
      </c>
      <c r="N78" s="84">
        <f t="shared" si="28"/>
        <v>0</v>
      </c>
      <c r="O78" s="84">
        <f t="shared" si="28"/>
        <v>0</v>
      </c>
      <c r="P78" s="84">
        <f t="shared" si="28"/>
        <v>0</v>
      </c>
      <c r="Q78" s="84">
        <v>186</v>
      </c>
      <c r="R78" s="83">
        <v>66</v>
      </c>
      <c r="S78" s="84">
        <v>34</v>
      </c>
      <c r="T78" s="84">
        <v>100</v>
      </c>
      <c r="U78" s="84">
        <f t="shared" si="28"/>
        <v>0</v>
      </c>
    </row>
    <row r="79" spans="1:21" s="11" customFormat="1" ht="12.75" x14ac:dyDescent="0.15">
      <c r="A79" s="77" t="s">
        <v>140</v>
      </c>
      <c r="B79" s="59" t="s">
        <v>141</v>
      </c>
      <c r="C79" s="53" t="s">
        <v>167</v>
      </c>
      <c r="D79" s="60"/>
      <c r="E79" s="51">
        <f>G79+F79</f>
        <v>142</v>
      </c>
      <c r="F79" s="56">
        <v>44</v>
      </c>
      <c r="G79" s="56">
        <f>H79+I79</f>
        <v>98</v>
      </c>
      <c r="H79" s="56">
        <v>54</v>
      </c>
      <c r="I79" s="56">
        <v>44</v>
      </c>
      <c r="J79" s="56"/>
      <c r="K79" s="56"/>
      <c r="L79" s="56"/>
      <c r="M79" s="56"/>
      <c r="N79" s="56"/>
      <c r="O79" s="56"/>
      <c r="P79" s="56"/>
      <c r="Q79" s="56">
        <v>98</v>
      </c>
      <c r="R79" s="56"/>
      <c r="S79" s="56"/>
      <c r="T79" s="56"/>
      <c r="U79" s="56"/>
    </row>
    <row r="80" spans="1:21" s="11" customFormat="1" ht="12.75" x14ac:dyDescent="0.15">
      <c r="A80" s="77" t="s">
        <v>142</v>
      </c>
      <c r="B80" s="59" t="s">
        <v>143</v>
      </c>
      <c r="C80" s="27" t="s">
        <v>54</v>
      </c>
      <c r="D80" s="60"/>
      <c r="E80" s="51">
        <f t="shared" ref="E80:E81" si="29">G80+F80</f>
        <v>230</v>
      </c>
      <c r="F80" s="56">
        <v>76</v>
      </c>
      <c r="G80" s="56">
        <f t="shared" ref="G80:G81" si="30">H80+I80</f>
        <v>154</v>
      </c>
      <c r="H80" s="56">
        <v>82</v>
      </c>
      <c r="I80" s="56">
        <v>72</v>
      </c>
      <c r="J80" s="56"/>
      <c r="K80" s="56"/>
      <c r="L80" s="56"/>
      <c r="M80" s="56"/>
      <c r="N80" s="56"/>
      <c r="O80" s="56"/>
      <c r="P80" s="56"/>
      <c r="Q80" s="56" t="s">
        <v>198</v>
      </c>
      <c r="R80" s="56" t="s">
        <v>195</v>
      </c>
      <c r="S80" s="56"/>
      <c r="T80" s="56"/>
      <c r="U80" s="56"/>
    </row>
    <row r="81" spans="1:22" s="11" customFormat="1" ht="12.75" x14ac:dyDescent="0.15">
      <c r="A81" s="77" t="s">
        <v>144</v>
      </c>
      <c r="B81" s="59" t="s">
        <v>139</v>
      </c>
      <c r="C81" s="27" t="s">
        <v>54</v>
      </c>
      <c r="D81" s="57"/>
      <c r="E81" s="51">
        <f t="shared" si="29"/>
        <v>198</v>
      </c>
      <c r="F81" s="56">
        <v>64</v>
      </c>
      <c r="G81" s="56">
        <f t="shared" si="30"/>
        <v>134</v>
      </c>
      <c r="H81" s="56">
        <v>56</v>
      </c>
      <c r="I81" s="56">
        <v>78</v>
      </c>
      <c r="J81" s="56"/>
      <c r="K81" s="58"/>
      <c r="L81" s="58"/>
      <c r="M81" s="58"/>
      <c r="N81" s="58"/>
      <c r="O81" s="58"/>
      <c r="P81" s="56"/>
      <c r="Q81" s="56"/>
      <c r="R81" s="56"/>
      <c r="S81" s="56" t="s">
        <v>199</v>
      </c>
      <c r="T81" s="56" t="s">
        <v>200</v>
      </c>
      <c r="U81" s="56"/>
    </row>
    <row r="82" spans="1:22" s="11" customFormat="1" ht="12.75" x14ac:dyDescent="0.15">
      <c r="A82" s="76" t="s">
        <v>103</v>
      </c>
      <c r="B82" s="52" t="s">
        <v>176</v>
      </c>
      <c r="C82" s="53" t="s">
        <v>167</v>
      </c>
      <c r="D82" s="57"/>
      <c r="E82" s="51">
        <v>72</v>
      </c>
      <c r="F82" s="56"/>
      <c r="G82" s="56"/>
      <c r="H82" s="56"/>
      <c r="I82" s="56"/>
      <c r="J82" s="56"/>
      <c r="K82" s="58">
        <v>72</v>
      </c>
      <c r="L82" s="58"/>
      <c r="M82" s="58"/>
      <c r="N82" s="58"/>
      <c r="O82" s="58"/>
      <c r="P82" s="56"/>
      <c r="Q82" s="56"/>
      <c r="R82" s="56"/>
      <c r="S82" s="56" t="s">
        <v>101</v>
      </c>
      <c r="T82" s="56" t="s">
        <v>101</v>
      </c>
      <c r="U82" s="56"/>
    </row>
    <row r="83" spans="1:22" s="11" customFormat="1" ht="12.75" x14ac:dyDescent="0.15">
      <c r="A83" s="76" t="s">
        <v>197</v>
      </c>
      <c r="B83" s="52" t="s">
        <v>83</v>
      </c>
      <c r="C83" s="57"/>
      <c r="D83" s="57" t="s">
        <v>96</v>
      </c>
      <c r="E83" s="51"/>
      <c r="F83" s="56"/>
      <c r="G83" s="56"/>
      <c r="H83" s="56"/>
      <c r="I83" s="56"/>
      <c r="J83" s="56"/>
      <c r="K83" s="58"/>
      <c r="L83" s="58"/>
      <c r="M83" s="58"/>
      <c r="N83" s="58"/>
      <c r="O83" s="58"/>
      <c r="P83" s="56"/>
      <c r="Q83" s="56"/>
      <c r="R83" s="56"/>
      <c r="S83" s="56"/>
      <c r="T83" s="56"/>
      <c r="U83" s="56"/>
    </row>
    <row r="84" spans="1:22" s="11" customFormat="1" ht="12.75" x14ac:dyDescent="0.15">
      <c r="A84" s="76"/>
      <c r="B84" s="52"/>
      <c r="C84" s="57"/>
      <c r="D84" s="57"/>
      <c r="E84" s="51"/>
      <c r="F84" s="56"/>
      <c r="G84" s="56"/>
      <c r="H84" s="56"/>
      <c r="I84" s="56"/>
      <c r="J84" s="56"/>
      <c r="K84" s="58"/>
      <c r="L84" s="58"/>
      <c r="M84" s="58"/>
      <c r="N84" s="58"/>
      <c r="O84" s="58"/>
      <c r="P84" s="56"/>
      <c r="Q84" s="56"/>
      <c r="R84" s="56"/>
      <c r="S84" s="56"/>
      <c r="T84" s="56"/>
      <c r="U84" s="56"/>
    </row>
    <row r="85" spans="1:22" s="11" customFormat="1" ht="25.5" x14ac:dyDescent="0.15">
      <c r="A85" s="64" t="s">
        <v>28</v>
      </c>
      <c r="B85" s="65" t="s">
        <v>272</v>
      </c>
      <c r="C85" s="57" t="s">
        <v>174</v>
      </c>
      <c r="D85" s="57"/>
      <c r="E85" s="58">
        <v>144</v>
      </c>
      <c r="F85" s="56"/>
      <c r="G85" s="56"/>
      <c r="H85" s="56"/>
      <c r="I85" s="56"/>
      <c r="J85" s="56"/>
      <c r="K85" s="58"/>
      <c r="L85" s="58"/>
      <c r="M85" s="58"/>
      <c r="N85" s="58"/>
      <c r="O85" s="58"/>
      <c r="P85" s="56"/>
      <c r="Q85" s="56"/>
      <c r="R85" s="56"/>
      <c r="S85" s="56"/>
      <c r="T85" s="56"/>
      <c r="U85" s="56" t="s">
        <v>243</v>
      </c>
    </row>
    <row r="86" spans="1:22" s="11" customFormat="1" ht="12.75" x14ac:dyDescent="0.15">
      <c r="A86" s="64"/>
      <c r="B86" s="65" t="s">
        <v>166</v>
      </c>
      <c r="C86" s="57"/>
      <c r="D86" s="57"/>
      <c r="E86" s="58">
        <v>252</v>
      </c>
      <c r="F86" s="56"/>
      <c r="G86" s="56"/>
      <c r="H86" s="56"/>
      <c r="I86" s="61"/>
      <c r="J86" s="61"/>
      <c r="K86" s="58"/>
      <c r="L86" s="58"/>
      <c r="M86" s="58"/>
      <c r="N86" s="58">
        <v>0.5</v>
      </c>
      <c r="O86" s="58">
        <v>1.5</v>
      </c>
      <c r="P86" s="56">
        <v>1</v>
      </c>
      <c r="Q86" s="56">
        <v>1</v>
      </c>
      <c r="R86" s="56">
        <v>1</v>
      </c>
      <c r="S86" s="56">
        <v>1</v>
      </c>
      <c r="T86" s="56">
        <v>0.5</v>
      </c>
      <c r="U86" s="56">
        <v>0.5</v>
      </c>
    </row>
    <row r="87" spans="1:22" s="11" customFormat="1" ht="12.75" x14ac:dyDescent="0.15">
      <c r="A87" s="18"/>
      <c r="B87" s="86" t="s">
        <v>56</v>
      </c>
      <c r="C87" s="66"/>
      <c r="D87" s="66"/>
      <c r="E87" s="56">
        <v>2268</v>
      </c>
      <c r="F87" s="56"/>
      <c r="G87" s="56"/>
      <c r="H87" s="56"/>
      <c r="I87" s="56"/>
      <c r="J87" s="56"/>
      <c r="K87" s="56"/>
      <c r="L87" s="56"/>
      <c r="M87" s="56"/>
      <c r="N87" s="67">
        <v>297</v>
      </c>
      <c r="O87" s="67">
        <v>405</v>
      </c>
      <c r="P87" s="67">
        <v>288</v>
      </c>
      <c r="Q87" s="67">
        <v>342</v>
      </c>
      <c r="R87" s="67">
        <v>198</v>
      </c>
      <c r="S87" s="67">
        <v>306</v>
      </c>
      <c r="T87" s="67">
        <v>225</v>
      </c>
      <c r="U87" s="56">
        <v>207</v>
      </c>
    </row>
    <row r="88" spans="1:22" s="13" customFormat="1" ht="22.5" customHeight="1" x14ac:dyDescent="0.2">
      <c r="A88" s="18"/>
      <c r="B88" s="19" t="s">
        <v>58</v>
      </c>
      <c r="C88" s="85" t="s">
        <v>245</v>
      </c>
      <c r="D88" s="85" t="s">
        <v>244</v>
      </c>
      <c r="E88" s="20">
        <f t="shared" ref="E88:U88" si="31">E32+E28+E23+E7</f>
        <v>7596</v>
      </c>
      <c r="F88" s="20">
        <f t="shared" si="31"/>
        <v>2268</v>
      </c>
      <c r="G88" s="20">
        <f t="shared" si="31"/>
        <v>4536</v>
      </c>
      <c r="H88" s="20">
        <f t="shared" si="31"/>
        <v>2772</v>
      </c>
      <c r="I88" s="20">
        <f t="shared" si="31"/>
        <v>1734</v>
      </c>
      <c r="J88" s="20">
        <f t="shared" si="31"/>
        <v>30</v>
      </c>
      <c r="K88" s="20">
        <f t="shared" si="31"/>
        <v>792</v>
      </c>
      <c r="L88" s="20">
        <f t="shared" si="31"/>
        <v>0</v>
      </c>
      <c r="M88" s="20">
        <f t="shared" si="31"/>
        <v>0</v>
      </c>
      <c r="N88" s="20">
        <f t="shared" si="31"/>
        <v>594</v>
      </c>
      <c r="O88" s="20">
        <f t="shared" si="31"/>
        <v>810</v>
      </c>
      <c r="P88" s="20">
        <f t="shared" si="31"/>
        <v>576</v>
      </c>
      <c r="Q88" s="20">
        <f t="shared" si="31"/>
        <v>684</v>
      </c>
      <c r="R88" s="20">
        <f t="shared" si="31"/>
        <v>396</v>
      </c>
      <c r="S88" s="20">
        <f t="shared" si="31"/>
        <v>612</v>
      </c>
      <c r="T88" s="20">
        <f t="shared" si="31"/>
        <v>450</v>
      </c>
      <c r="U88" s="20">
        <f t="shared" si="31"/>
        <v>414</v>
      </c>
    </row>
    <row r="89" spans="1:22" s="11" customFormat="1" ht="14.25" customHeight="1" x14ac:dyDescent="0.2">
      <c r="A89" s="68" t="s">
        <v>164</v>
      </c>
      <c r="B89" s="69" t="s">
        <v>165</v>
      </c>
      <c r="C89" s="70"/>
      <c r="D89" s="70"/>
      <c r="E89" s="71">
        <v>216</v>
      </c>
      <c r="F89" s="72"/>
      <c r="G89" s="56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56" t="s">
        <v>93</v>
      </c>
    </row>
    <row r="90" spans="1:22" ht="15.6" customHeight="1" x14ac:dyDescent="0.2">
      <c r="A90" s="43"/>
      <c r="B90" s="79" t="s">
        <v>226</v>
      </c>
      <c r="C90" s="49"/>
      <c r="D90" s="49"/>
      <c r="E90" s="43"/>
      <c r="F90" s="29"/>
      <c r="G90" s="29">
        <v>35</v>
      </c>
      <c r="H90" s="29"/>
      <c r="I90" s="29"/>
      <c r="J90" s="29"/>
      <c r="K90" s="50"/>
      <c r="L90" s="50"/>
      <c r="M90" s="50"/>
      <c r="N90" s="50"/>
      <c r="O90" s="50"/>
      <c r="P90" s="29"/>
      <c r="Q90" s="73"/>
      <c r="R90" s="29"/>
      <c r="S90" s="29">
        <v>35</v>
      </c>
      <c r="T90" s="29"/>
      <c r="U90" s="29"/>
    </row>
    <row r="91" spans="1:22" ht="18.75" customHeight="1" x14ac:dyDescent="0.15">
      <c r="A91" s="142" t="s">
        <v>269</v>
      </c>
      <c r="B91" s="143"/>
      <c r="C91" s="143"/>
      <c r="D91" s="143"/>
      <c r="E91" s="143"/>
      <c r="F91" s="144"/>
      <c r="G91" s="131" t="s">
        <v>58</v>
      </c>
      <c r="H91" s="129" t="s">
        <v>59</v>
      </c>
      <c r="I91" s="129"/>
      <c r="J91" s="50"/>
      <c r="K91" s="50"/>
      <c r="L91" s="50"/>
      <c r="M91" s="50"/>
      <c r="N91" s="74">
        <f>N88</f>
        <v>594</v>
      </c>
      <c r="O91" s="74">
        <f t="shared" ref="O91:T91" si="32">O88</f>
        <v>810</v>
      </c>
      <c r="P91" s="74">
        <f t="shared" si="32"/>
        <v>576</v>
      </c>
      <c r="Q91" s="74">
        <f t="shared" si="32"/>
        <v>684</v>
      </c>
      <c r="R91" s="74">
        <f t="shared" si="32"/>
        <v>396</v>
      </c>
      <c r="S91" s="74">
        <f t="shared" si="32"/>
        <v>612</v>
      </c>
      <c r="T91" s="74">
        <f t="shared" si="32"/>
        <v>450</v>
      </c>
      <c r="U91" s="74">
        <v>414</v>
      </c>
    </row>
    <row r="92" spans="1:22" ht="18" customHeight="1" x14ac:dyDescent="0.15">
      <c r="A92" s="145" t="s">
        <v>57</v>
      </c>
      <c r="B92" s="146"/>
      <c r="C92" s="146"/>
      <c r="D92" s="146"/>
      <c r="E92" s="146"/>
      <c r="F92" s="147"/>
      <c r="G92" s="131"/>
      <c r="H92" s="129" t="s">
        <v>60</v>
      </c>
      <c r="I92" s="129"/>
      <c r="J92" s="50"/>
      <c r="K92" s="50"/>
      <c r="L92" s="50"/>
      <c r="M92" s="50"/>
      <c r="N92" s="50"/>
      <c r="O92" s="50"/>
      <c r="P92" s="50"/>
      <c r="Q92" s="50">
        <v>3</v>
      </c>
      <c r="R92" s="50">
        <v>3</v>
      </c>
      <c r="S92" s="50">
        <v>4</v>
      </c>
      <c r="T92" s="49" t="s">
        <v>146</v>
      </c>
      <c r="U92" s="50"/>
    </row>
    <row r="93" spans="1:22" ht="26.1" customHeight="1" x14ac:dyDescent="0.15">
      <c r="A93" s="135" t="s">
        <v>246</v>
      </c>
      <c r="B93" s="136"/>
      <c r="C93" s="136"/>
      <c r="D93" s="136"/>
      <c r="E93" s="136"/>
      <c r="F93" s="137"/>
      <c r="G93" s="131"/>
      <c r="H93" s="129" t="s">
        <v>61</v>
      </c>
      <c r="I93" s="129"/>
      <c r="J93" s="50"/>
      <c r="K93" s="50"/>
      <c r="L93" s="50"/>
      <c r="M93" s="50"/>
      <c r="N93" s="50"/>
      <c r="O93" s="50"/>
      <c r="P93" s="50"/>
      <c r="Q93" s="50">
        <v>2</v>
      </c>
      <c r="R93" s="50">
        <v>2</v>
      </c>
      <c r="S93" s="50">
        <v>2</v>
      </c>
      <c r="T93" s="50">
        <v>1</v>
      </c>
      <c r="U93" s="50">
        <v>2</v>
      </c>
    </row>
    <row r="94" spans="1:22" ht="18.95" customHeight="1" x14ac:dyDescent="0.15">
      <c r="A94" s="132" t="s">
        <v>270</v>
      </c>
      <c r="B94" s="133"/>
      <c r="C94" s="133"/>
      <c r="D94" s="133"/>
      <c r="E94" s="133"/>
      <c r="F94" s="134"/>
      <c r="G94" s="131"/>
      <c r="H94" s="129" t="s">
        <v>62</v>
      </c>
      <c r="I94" s="129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>
        <v>4</v>
      </c>
    </row>
    <row r="95" spans="1:22" ht="15" customHeight="1" x14ac:dyDescent="0.15">
      <c r="A95" s="132"/>
      <c r="B95" s="133"/>
      <c r="C95" s="133"/>
      <c r="D95" s="133"/>
      <c r="E95" s="133"/>
      <c r="F95" s="134"/>
      <c r="G95" s="131"/>
      <c r="H95" s="129" t="s">
        <v>63</v>
      </c>
      <c r="I95" s="129"/>
      <c r="J95" s="50"/>
      <c r="K95" s="50"/>
      <c r="L95" s="50"/>
      <c r="M95" s="50"/>
      <c r="N95" s="29">
        <v>1</v>
      </c>
      <c r="O95" s="29">
        <v>3</v>
      </c>
      <c r="P95" s="29">
        <v>2</v>
      </c>
      <c r="Q95" s="29">
        <v>2</v>
      </c>
      <c r="R95" s="29">
        <v>2</v>
      </c>
      <c r="S95" s="29">
        <v>2</v>
      </c>
      <c r="T95" s="29">
        <v>1</v>
      </c>
      <c r="U95" s="29">
        <v>1</v>
      </c>
      <c r="V95" s="5">
        <f>SUM(N95:U95)</f>
        <v>14</v>
      </c>
    </row>
    <row r="96" spans="1:22" ht="12.75" x14ac:dyDescent="0.2">
      <c r="A96" s="139"/>
      <c r="B96" s="140"/>
      <c r="C96" s="140"/>
      <c r="D96" s="140"/>
      <c r="E96" s="140"/>
      <c r="F96" s="141"/>
      <c r="G96" s="131"/>
      <c r="H96" s="129" t="s">
        <v>64</v>
      </c>
      <c r="I96" s="129"/>
      <c r="J96" s="148"/>
      <c r="K96" s="149"/>
      <c r="L96" s="149"/>
      <c r="M96" s="149"/>
      <c r="N96" s="148">
        <v>2</v>
      </c>
      <c r="O96" s="148">
        <v>8</v>
      </c>
      <c r="P96" s="148">
        <v>3</v>
      </c>
      <c r="Q96" s="148">
        <v>7</v>
      </c>
      <c r="R96" s="148">
        <v>4</v>
      </c>
      <c r="S96" s="148">
        <v>6</v>
      </c>
      <c r="T96" s="148">
        <v>5</v>
      </c>
      <c r="U96" s="148">
        <v>5</v>
      </c>
      <c r="V96" s="5">
        <f>SUM(N96:U96)</f>
        <v>40</v>
      </c>
    </row>
    <row r="97" spans="1:21" ht="12.75" x14ac:dyDescent="0.15">
      <c r="A97" s="138"/>
      <c r="B97" s="138"/>
      <c r="C97" s="138"/>
      <c r="D97" s="138"/>
      <c r="E97" s="138"/>
      <c r="F97" s="138"/>
      <c r="G97" s="131"/>
      <c r="H97" s="129"/>
      <c r="I97" s="129"/>
      <c r="J97" s="148"/>
      <c r="K97" s="150"/>
      <c r="L97" s="150"/>
      <c r="M97" s="150"/>
      <c r="N97" s="148"/>
      <c r="O97" s="148"/>
      <c r="P97" s="148"/>
      <c r="Q97" s="148"/>
      <c r="R97" s="148"/>
      <c r="S97" s="148"/>
      <c r="T97" s="148"/>
      <c r="U97" s="148"/>
    </row>
    <row r="98" spans="1:21" ht="15.75" customHeight="1" x14ac:dyDescent="0.15">
      <c r="C98" s="5"/>
      <c r="D98" s="5"/>
      <c r="N98" s="5">
        <f>N88/16.5</f>
        <v>36</v>
      </c>
      <c r="O98" s="5">
        <f>O88/22.5</f>
        <v>36</v>
      </c>
      <c r="P98" s="5">
        <f>P88/16</f>
        <v>36</v>
      </c>
      <c r="Q98" s="5">
        <f>Q91/19</f>
        <v>36</v>
      </c>
      <c r="R98" s="5">
        <f>R88/11</f>
        <v>36</v>
      </c>
      <c r="S98" s="5">
        <f>S91/17</f>
        <v>36</v>
      </c>
      <c r="T98" s="5">
        <f>T91/12.5</f>
        <v>36</v>
      </c>
      <c r="U98" s="5">
        <f>U88/11.5</f>
        <v>36</v>
      </c>
    </row>
    <row r="99" spans="1:21" ht="21.75" customHeight="1" x14ac:dyDescent="0.15">
      <c r="C99" s="5"/>
      <c r="D99" s="5"/>
    </row>
    <row r="100" spans="1:21" ht="13.5" customHeight="1" x14ac:dyDescent="0.15">
      <c r="C100" s="5"/>
      <c r="D100" s="5"/>
    </row>
    <row r="101" spans="1:21" ht="35.25" customHeight="1" x14ac:dyDescent="0.15">
      <c r="C101" s="5"/>
      <c r="D101" s="5"/>
    </row>
    <row r="102" spans="1:21" ht="13.5" customHeight="1" x14ac:dyDescent="0.15">
      <c r="C102" s="5"/>
      <c r="D102" s="5"/>
    </row>
    <row r="103" spans="1:21" ht="13.5" customHeight="1" x14ac:dyDescent="0.15">
      <c r="C103" s="5"/>
      <c r="D103" s="5"/>
    </row>
    <row r="104" spans="1:21" ht="33" customHeight="1" x14ac:dyDescent="0.15">
      <c r="C104" s="5"/>
      <c r="D104" s="5"/>
    </row>
    <row r="105" spans="1:21" ht="15" customHeight="1" x14ac:dyDescent="0.15">
      <c r="C105" s="5"/>
      <c r="D105" s="5"/>
    </row>
    <row r="106" spans="1:21" ht="13.5" customHeight="1" x14ac:dyDescent="0.15">
      <c r="C106" s="5"/>
      <c r="D106" s="5"/>
    </row>
    <row r="107" spans="1:21" ht="13.5" customHeight="1" x14ac:dyDescent="0.15">
      <c r="C107" s="5"/>
      <c r="D107" s="5"/>
    </row>
    <row r="108" spans="1:21" ht="13.5" customHeight="1" x14ac:dyDescent="0.15">
      <c r="C108" s="5"/>
      <c r="D108" s="5"/>
    </row>
    <row r="109" spans="1:21" ht="13.5" customHeight="1" x14ac:dyDescent="0.15"/>
    <row r="110" spans="1:21" ht="13.5" customHeight="1" x14ac:dyDescent="0.15"/>
  </sheetData>
  <mergeCells count="53">
    <mergeCell ref="G4:J4"/>
    <mergeCell ref="M4:M6"/>
    <mergeCell ref="G5:G6"/>
    <mergeCell ref="E2:M3"/>
    <mergeCell ref="T3:U3"/>
    <mergeCell ref="N3:O3"/>
    <mergeCell ref="P3:Q3"/>
    <mergeCell ref="K96:K97"/>
    <mergeCell ref="L96:L97"/>
    <mergeCell ref="R3:S3"/>
    <mergeCell ref="K4:K6"/>
    <mergeCell ref="L4:L6"/>
    <mergeCell ref="R5:R6"/>
    <mergeCell ref="S5:S6"/>
    <mergeCell ref="T5:T6"/>
    <mergeCell ref="U5:U6"/>
    <mergeCell ref="U96:U97"/>
    <mergeCell ref="S96:S97"/>
    <mergeCell ref="A94:F94"/>
    <mergeCell ref="Q96:Q97"/>
    <mergeCell ref="N5:N6"/>
    <mergeCell ref="O5:O6"/>
    <mergeCell ref="P5:P6"/>
    <mergeCell ref="Q5:Q6"/>
    <mergeCell ref="H96:I97"/>
    <mergeCell ref="H94:I94"/>
    <mergeCell ref="H93:I93"/>
    <mergeCell ref="H95:I95"/>
    <mergeCell ref="H91:I91"/>
    <mergeCell ref="J96:J97"/>
    <mergeCell ref="H5:J5"/>
    <mergeCell ref="A2:A6"/>
    <mergeCell ref="H92:I92"/>
    <mergeCell ref="N2:U2"/>
    <mergeCell ref="G91:G97"/>
    <mergeCell ref="A95:F95"/>
    <mergeCell ref="A93:F93"/>
    <mergeCell ref="A97:F97"/>
    <mergeCell ref="A96:F96"/>
    <mergeCell ref="A91:F91"/>
    <mergeCell ref="A92:F92"/>
    <mergeCell ref="R96:R97"/>
    <mergeCell ref="N96:N97"/>
    <mergeCell ref="T96:T97"/>
    <mergeCell ref="M96:M97"/>
    <mergeCell ref="P96:P97"/>
    <mergeCell ref="O96:O97"/>
    <mergeCell ref="F4:F6"/>
    <mergeCell ref="E4:E6"/>
    <mergeCell ref="C4:C6"/>
    <mergeCell ref="D4:D6"/>
    <mergeCell ref="B2:B6"/>
    <mergeCell ref="C2:D3"/>
  </mergeCells>
  <phoneticPr fontId="0" type="noConversion"/>
  <printOptions horizontalCentered="1"/>
  <pageMargins left="0.19685039370078741" right="0.19685039370078741" top="0.78740157480314965" bottom="0.39370078740157483" header="0.11811023622047245" footer="0"/>
  <pageSetup paperSize="9" scale="98" orientation="landscape" horizontalDpi="300" verticalDpi="300" r:id="rId1"/>
  <headerFooter alignWithMargins="0"/>
  <ignoredErrors>
    <ignoredError sqref="E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План</vt:lpstr>
      <vt:lpstr>Start</vt:lpstr>
      <vt:lpstr>План!Заголовки_для_печати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Адушкина Надежда Александровна</cp:lastModifiedBy>
  <cp:lastPrinted>2021-04-02T10:31:36Z</cp:lastPrinted>
  <dcterms:created xsi:type="dcterms:W3CDTF">2011-05-05T04:03:53Z</dcterms:created>
  <dcterms:modified xsi:type="dcterms:W3CDTF">2021-04-02T10:33:40Z</dcterms:modified>
</cp:coreProperties>
</file>